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OOC subtit\Max Klymenko Translation TOPAS pack\UA.xlsx\"/>
    </mc:Choice>
  </mc:AlternateContent>
  <bookViews>
    <workbookView xWindow="0" yWindow="0" windowWidth="18060" windowHeight="8760"/>
  </bookViews>
  <sheets>
    <sheet name="Tabelle1" sheetId="1" r:id="rId1"/>
  </sheets>
  <externalReferences>
    <externalReference r:id="rId2"/>
  </externalReferences>
  <definedNames>
    <definedName name="Curr">Tabelle1!$S$1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1" l="1"/>
  <c r="O65" i="1"/>
  <c r="M65" i="1"/>
  <c r="L65" i="1"/>
  <c r="A65" i="1"/>
  <c r="A64" i="1"/>
  <c r="A63" i="1"/>
  <c r="J62" i="1"/>
  <c r="J63" i="1" s="1"/>
  <c r="A62" i="1"/>
  <c r="J61" i="1"/>
  <c r="A61" i="1"/>
  <c r="A60" i="1"/>
  <c r="J59" i="1"/>
  <c r="A59" i="1"/>
  <c r="A58" i="1"/>
  <c r="A57" i="1"/>
  <c r="A56" i="1"/>
  <c r="A55" i="1"/>
  <c r="J54" i="1"/>
  <c r="J55" i="1" s="1"/>
  <c r="A54" i="1"/>
  <c r="J53" i="1"/>
  <c r="A53" i="1"/>
  <c r="A52" i="1"/>
  <c r="A51" i="1"/>
  <c r="A50" i="1"/>
  <c r="A49" i="1"/>
  <c r="A48" i="1"/>
  <c r="A47" i="1"/>
  <c r="A46" i="1"/>
  <c r="P45" i="1"/>
  <c r="M45" i="1"/>
  <c r="A45" i="1"/>
  <c r="P44" i="1"/>
  <c r="M44" i="1"/>
  <c r="K44" i="1"/>
  <c r="A44" i="1"/>
  <c r="A43" i="1"/>
  <c r="O42" i="1"/>
  <c r="N42" i="1"/>
  <c r="L42" i="1"/>
  <c r="M42" i="1" s="1"/>
  <c r="A42" i="1"/>
  <c r="P41" i="1"/>
  <c r="O41" i="1"/>
  <c r="M41" i="1"/>
  <c r="L41" i="1"/>
  <c r="A41" i="1"/>
  <c r="P40" i="1"/>
  <c r="M40" i="1"/>
  <c r="A40" i="1"/>
  <c r="A39" i="1"/>
  <c r="P38" i="1"/>
  <c r="M38" i="1"/>
  <c r="A38" i="1"/>
  <c r="P37" i="1"/>
  <c r="M37" i="1"/>
  <c r="A37" i="1"/>
  <c r="P36" i="1"/>
  <c r="M36" i="1"/>
  <c r="A36" i="1"/>
  <c r="P35" i="1"/>
  <c r="P39" i="1" s="1"/>
  <c r="M35" i="1"/>
  <c r="M39" i="1" s="1"/>
  <c r="A35" i="1"/>
  <c r="P34" i="1"/>
  <c r="O34" i="1"/>
  <c r="M34" i="1"/>
  <c r="L34" i="1"/>
  <c r="A34" i="1"/>
  <c r="A33" i="1"/>
  <c r="P32" i="1"/>
  <c r="M32" i="1"/>
  <c r="A32" i="1"/>
  <c r="P31" i="1"/>
  <c r="M31" i="1"/>
  <c r="A31" i="1"/>
  <c r="P30" i="1"/>
  <c r="M30" i="1"/>
  <c r="A30" i="1"/>
  <c r="P29" i="1"/>
  <c r="M29" i="1"/>
  <c r="A29" i="1"/>
  <c r="P28" i="1"/>
  <c r="M28" i="1"/>
  <c r="A28" i="1"/>
  <c r="P27" i="1"/>
  <c r="M27" i="1"/>
  <c r="A27" i="1"/>
  <c r="P26" i="1"/>
  <c r="M26" i="1"/>
  <c r="A26" i="1"/>
  <c r="P25" i="1"/>
  <c r="P33" i="1" s="1"/>
  <c r="K25" i="1"/>
  <c r="M25" i="1" s="1"/>
  <c r="M33" i="1" s="1"/>
  <c r="A25" i="1"/>
  <c r="P24" i="1"/>
  <c r="O24" i="1"/>
  <c r="M24" i="1"/>
  <c r="L24" i="1"/>
  <c r="A24" i="1"/>
  <c r="H23" i="1"/>
  <c r="A23" i="1"/>
  <c r="A22" i="1"/>
  <c r="K21" i="1"/>
  <c r="M21" i="1" s="1"/>
  <c r="A21" i="1"/>
  <c r="M20" i="1"/>
  <c r="K20" i="1"/>
  <c r="A20" i="1"/>
  <c r="P19" i="1"/>
  <c r="O19" i="1"/>
  <c r="N19" i="1"/>
  <c r="M19" i="1"/>
  <c r="L19" i="1"/>
  <c r="A19" i="1"/>
  <c r="O18" i="1"/>
  <c r="A18" i="1"/>
  <c r="L18" i="1" s="1"/>
  <c r="P17" i="1"/>
  <c r="A17" i="1"/>
  <c r="P16" i="1"/>
  <c r="M16" i="1"/>
  <c r="A16" i="1"/>
  <c r="P15" i="1"/>
  <c r="L15" i="1"/>
  <c r="M15" i="1" s="1"/>
  <c r="M17" i="1" s="1"/>
  <c r="A15" i="1"/>
  <c r="P14" i="1"/>
  <c r="M14" i="1"/>
  <c r="A14" i="1"/>
  <c r="P13" i="1"/>
  <c r="O13" i="1"/>
  <c r="M13" i="1"/>
  <c r="L13" i="1"/>
  <c r="A13" i="1"/>
  <c r="A12" i="1"/>
  <c r="A11" i="1"/>
  <c r="P10" i="1"/>
  <c r="M10" i="1"/>
  <c r="A10" i="1"/>
  <c r="P9" i="1"/>
  <c r="M9" i="1"/>
  <c r="A9" i="1"/>
  <c r="P8" i="1"/>
  <c r="M8" i="1"/>
  <c r="A8" i="1"/>
  <c r="P7" i="1"/>
  <c r="P11" i="1" s="1"/>
  <c r="M7" i="1"/>
  <c r="M11" i="1" s="1"/>
  <c r="A7" i="1"/>
  <c r="N6" i="1"/>
  <c r="N22" i="1" s="1"/>
  <c r="P22" i="1" s="1"/>
  <c r="K6" i="1"/>
  <c r="K42" i="1" s="1"/>
  <c r="J6" i="1"/>
  <c r="J23" i="1" s="1"/>
  <c r="A6" i="1"/>
  <c r="P5" i="1"/>
  <c r="O5" i="1"/>
  <c r="M5" i="1"/>
  <c r="L5" i="1"/>
  <c r="A5" i="1"/>
  <c r="A4" i="1"/>
  <c r="A2" i="1"/>
  <c r="A1" i="1"/>
  <c r="P42" i="1" l="1"/>
  <c r="K43" i="1"/>
  <c r="M43" i="1" s="1"/>
  <c r="M46" i="1" s="1"/>
  <c r="M23" i="1"/>
  <c r="N43" i="1"/>
  <c r="P43" i="1" s="1"/>
  <c r="J42" i="1"/>
  <c r="N20" i="1"/>
  <c r="P20" i="1" s="1"/>
  <c r="P23" i="1" s="1"/>
  <c r="P46" i="1" s="1"/>
  <c r="K22" i="1"/>
  <c r="M22" i="1" s="1"/>
  <c r="N21" i="1"/>
  <c r="P21" i="1" s="1"/>
  <c r="P48" i="1" l="1"/>
  <c r="P47" i="1"/>
  <c r="M48" i="1"/>
  <c r="M47" i="1"/>
</calcChain>
</file>

<file path=xl/sharedStrings.xml><?xml version="1.0" encoding="utf-8"?>
<sst xmlns="http://schemas.openxmlformats.org/spreadsheetml/2006/main" count="145" uniqueCount="94">
  <si>
    <t>Розрахунок маржинального доходу</t>
  </si>
  <si>
    <t>Озима пшениця</t>
  </si>
  <si>
    <t>Од.виміру</t>
  </si>
  <si>
    <t>га</t>
  </si>
  <si>
    <t>Грош. од.</t>
  </si>
  <si>
    <t>євро</t>
  </si>
  <si>
    <t>Виробничий процес І (60 ц/га)</t>
  </si>
  <si>
    <t>Виробничий процес ІІ (70 ц/га)</t>
  </si>
  <si>
    <t>Вартість виробленої продукції</t>
  </si>
  <si>
    <t>Од.вим.</t>
  </si>
  <si>
    <t>ц/га</t>
  </si>
  <si>
    <t>Загальна урожайність</t>
  </si>
  <si>
    <t>товарне зерно</t>
  </si>
  <si>
    <t>ц</t>
  </si>
  <si>
    <t>фуражне зерно</t>
  </si>
  <si>
    <t/>
  </si>
  <si>
    <t>Субсидія</t>
  </si>
  <si>
    <t>Площа</t>
  </si>
  <si>
    <t>Вартість виробленої продукції, всього</t>
  </si>
  <si>
    <t>Пропорційно-змінні спеціальні витрати</t>
  </si>
  <si>
    <t>Насіння</t>
  </si>
  <si>
    <t>покупне</t>
  </si>
  <si>
    <t>власне</t>
  </si>
  <si>
    <t>Насіння, всього</t>
  </si>
  <si>
    <t>Добрива</t>
  </si>
  <si>
    <t>кг д.р.</t>
  </si>
  <si>
    <t>/1 ц</t>
  </si>
  <si>
    <t>Коеф.</t>
  </si>
  <si>
    <t>Діюч. реч.</t>
  </si>
  <si>
    <t>Зерно</t>
  </si>
  <si>
    <t>солома</t>
  </si>
  <si>
    <t>потреб.</t>
  </si>
  <si>
    <t>використ.</t>
  </si>
  <si>
    <t>кг</t>
  </si>
  <si>
    <t>N</t>
  </si>
  <si>
    <r>
      <t>P</t>
    </r>
    <r>
      <rPr>
        <sz val="6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  <r>
      <rPr>
        <sz val="6"/>
        <rFont val="Times New Roman"/>
        <family val="1"/>
        <charset val="204"/>
      </rPr>
      <t>5</t>
    </r>
  </si>
  <si>
    <r>
      <t>K</t>
    </r>
    <r>
      <rPr>
        <sz val="6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O</t>
    </r>
  </si>
  <si>
    <t>Добрива, всього</t>
  </si>
  <si>
    <t>Засоби захисту рослин</t>
  </si>
  <si>
    <t>Од. вим./га</t>
  </si>
  <si>
    <t>Кількість</t>
  </si>
  <si>
    <t>Протруювання (власн. нас.)</t>
  </si>
  <si>
    <t>л/ц</t>
  </si>
  <si>
    <t>Гербіцид</t>
  </si>
  <si>
    <t>г</t>
  </si>
  <si>
    <t>Регулятор росту</t>
  </si>
  <si>
    <t>л</t>
  </si>
  <si>
    <r>
      <t>Фунгіцид 1</t>
    </r>
    <r>
      <rPr>
        <sz val="8"/>
        <rFont val="Times New Roman"/>
        <family val="1"/>
        <charset val="204"/>
      </rPr>
      <t xml:space="preserve"> (борошн. роса)</t>
    </r>
  </si>
  <si>
    <r>
      <t xml:space="preserve">Фунгіцид 2 </t>
    </r>
    <r>
      <rPr>
        <sz val="8"/>
        <rFont val="Times New Roman"/>
        <family val="1"/>
        <charset val="204"/>
      </rPr>
      <t>(оброб. колосків)</t>
    </r>
  </si>
  <si>
    <t>Засоби захисту рослин, всього</t>
  </si>
  <si>
    <t>Роботи і послуги</t>
  </si>
  <si>
    <t>Збирання комбайном</t>
  </si>
  <si>
    <t>Роботи і послуги, всього</t>
  </si>
  <si>
    <t>Змінні витрати власної механізації</t>
  </si>
  <si>
    <t>Інші витрати</t>
  </si>
  <si>
    <t>Примітка</t>
  </si>
  <si>
    <t>Сушіння</t>
  </si>
  <si>
    <t>урож</t>
  </si>
  <si>
    <t>Страхування</t>
  </si>
  <si>
    <t>% від виручки</t>
  </si>
  <si>
    <t>Плата за використання власного нас</t>
  </si>
  <si>
    <t xml:space="preserve">/надані знижки </t>
  </si>
  <si>
    <t>Змінні витрати, всього</t>
  </si>
  <si>
    <t>Маржинальний доход</t>
  </si>
  <si>
    <t>Потреба в оборотних засобах</t>
  </si>
  <si>
    <t>змін витр.</t>
  </si>
  <si>
    <t>Змінні витрати (з.в.) власної механізації і потреба в робочому часі, (люд.-год.)</t>
  </si>
  <si>
    <t>Технологічні операції</t>
  </si>
  <si>
    <t>РРЧ*</t>
  </si>
  <si>
    <t>люд.-год.</t>
  </si>
  <si>
    <t>З.в. (грн)</t>
  </si>
  <si>
    <t>1 га</t>
  </si>
  <si>
    <t>Внесення добрив(6ц/га)</t>
  </si>
  <si>
    <t>ЗПК</t>
  </si>
  <si>
    <t>Оранка</t>
  </si>
  <si>
    <t>Передпосівний обробіток грунту</t>
  </si>
  <si>
    <t>Посів</t>
  </si>
  <si>
    <t>Підживлення азотом (3 ц/га)</t>
  </si>
  <si>
    <t>ВПР</t>
  </si>
  <si>
    <t xml:space="preserve"> </t>
  </si>
  <si>
    <t>Оприскування</t>
  </si>
  <si>
    <t>Пізнє підживлення азотом</t>
  </si>
  <si>
    <t>ДС</t>
  </si>
  <si>
    <t>Транспортування зерна з поля</t>
  </si>
  <si>
    <t>ЗЗ</t>
  </si>
  <si>
    <t>Погрузка зерна на зберігання</t>
  </si>
  <si>
    <t>Заорювання соломи</t>
  </si>
  <si>
    <t>Всього</t>
  </si>
  <si>
    <t>-</t>
  </si>
  <si>
    <t>* розподіл робочого часу</t>
  </si>
  <si>
    <t>&lt; Формуляр 1 &gt;</t>
  </si>
  <si>
    <t>Ефективність зміни інтенсивності</t>
  </si>
  <si>
    <t xml:space="preserve">Інтенсивність 1 </t>
  </si>
  <si>
    <t>Інтенсивність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</si>
</sst>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;\-0.0;;@"/>
    <numFmt numFmtId="165" formatCode="0\ "/>
    <numFmt numFmtId="166" formatCode="General;General;;@"/>
    <numFmt numFmtId="167" formatCode="#,##0\ ;\-#,##0\ ;;"/>
    <numFmt numFmtId="169" formatCode="#,##0.00\ ;\-#,##0.00\ ;;"/>
    <numFmt numFmtId="170" formatCode="#,##0.0\ ;\-#,##0.0\ 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</font>
    <font>
      <b/>
      <sz val="10"/>
      <color theme="0" tint="-0.34998626667073579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0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double">
        <color indexed="64"/>
      </bottom>
      <diagonal/>
    </border>
    <border>
      <left/>
      <right/>
      <top style="medium">
        <color rgb="FFFF0000"/>
      </top>
      <bottom style="double">
        <color indexed="64"/>
      </bottom>
      <diagonal/>
    </border>
    <border>
      <left/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double">
        <color indexed="64"/>
      </bottom>
      <diagonal/>
    </border>
    <border>
      <left/>
      <right style="medium">
        <color rgb="FFFF0000"/>
      </right>
      <top/>
      <bottom style="double">
        <color indexed="64"/>
      </bottom>
      <diagonal/>
    </border>
    <border>
      <left style="medium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dotted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2" borderId="0" applyNumberFormat="0" applyFont="0" applyBorder="0" applyAlignment="0">
      <protection locked="0"/>
    </xf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241">
    <xf numFmtId="0" fontId="0" fillId="0" borderId="0" xfId="0"/>
    <xf numFmtId="1" fontId="3" fillId="0" borderId="1" xfId="3" applyNumberFormat="1" applyFont="1" applyBorder="1"/>
    <xf numFmtId="0" fontId="4" fillId="0" borderId="0" xfId="3" applyFont="1"/>
    <xf numFmtId="0" fontId="5" fillId="0" borderId="0" xfId="3" applyFont="1" applyAlignment="1" applyProtection="1">
      <alignment horizontal="left"/>
    </xf>
    <xf numFmtId="0" fontId="4" fillId="0" borderId="0" xfId="3" applyFont="1" applyProtection="1">
      <protection locked="0"/>
    </xf>
    <xf numFmtId="164" fontId="5" fillId="2" borderId="0" xfId="4" applyFont="1" applyFill="1" applyProtection="1"/>
    <xf numFmtId="0" fontId="4" fillId="0" borderId="0" xfId="3" applyFont="1" applyAlignment="1" applyProtection="1">
      <alignment horizontal="right"/>
    </xf>
    <xf numFmtId="0" fontId="4" fillId="2" borderId="0" xfId="3" applyFont="1" applyFill="1" applyAlignment="1" applyProtection="1">
      <alignment horizontal="left"/>
      <protection locked="0"/>
    </xf>
    <xf numFmtId="0" fontId="4" fillId="0" borderId="0" xfId="0" applyFont="1"/>
    <xf numFmtId="0" fontId="6" fillId="0" borderId="0" xfId="3" quotePrefix="1" applyFont="1" applyBorder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right"/>
      <protection locked="0"/>
    </xf>
    <xf numFmtId="0" fontId="4" fillId="2" borderId="0" xfId="3" applyFont="1" applyFill="1" applyProtection="1">
      <protection locked="0"/>
    </xf>
    <xf numFmtId="9" fontId="4" fillId="0" borderId="0" xfId="2" applyFont="1" applyProtection="1">
      <protection locked="0"/>
    </xf>
    <xf numFmtId="165" fontId="4" fillId="0" borderId="0" xfId="3" applyNumberFormat="1" applyFont="1"/>
    <xf numFmtId="0" fontId="4" fillId="0" borderId="3" xfId="3" applyFont="1" applyBorder="1" applyProtection="1">
      <protection locked="0"/>
    </xf>
    <xf numFmtId="0" fontId="4" fillId="0" borderId="4" xfId="3" applyFont="1" applyBorder="1" applyProtection="1">
      <protection locked="0"/>
    </xf>
    <xf numFmtId="0" fontId="5" fillId="0" borderId="6" xfId="3" applyFont="1" applyBorder="1" applyProtection="1"/>
    <xf numFmtId="0" fontId="4" fillId="0" borderId="0" xfId="3" applyFont="1" applyBorder="1" applyProtection="1">
      <protection locked="0"/>
    </xf>
    <xf numFmtId="0" fontId="4" fillId="0" borderId="7" xfId="3" applyFont="1" applyBorder="1" applyProtection="1"/>
    <xf numFmtId="0" fontId="4" fillId="0" borderId="9" xfId="3" applyFont="1" applyBorder="1" applyAlignment="1" applyProtection="1">
      <alignment horizontal="center"/>
    </xf>
    <xf numFmtId="0" fontId="5" fillId="0" borderId="6" xfId="3" applyFont="1" applyBorder="1" applyProtection="1">
      <protection locked="0"/>
    </xf>
    <xf numFmtId="0" fontId="4" fillId="0" borderId="10" xfId="3" applyFont="1" applyBorder="1" applyProtection="1"/>
    <xf numFmtId="0" fontId="4" fillId="0" borderId="10" xfId="3" applyFont="1" applyBorder="1" applyProtection="1">
      <protection locked="0"/>
    </xf>
    <xf numFmtId="166" fontId="4" fillId="0" borderId="10" xfId="3" applyNumberFormat="1" applyFont="1" applyBorder="1" applyProtection="1"/>
    <xf numFmtId="0" fontId="4" fillId="0" borderId="12" xfId="3" applyFont="1" applyBorder="1" applyProtection="1">
      <protection locked="0"/>
    </xf>
    <xf numFmtId="43" fontId="4" fillId="0" borderId="0" xfId="1" applyFont="1" applyProtection="1">
      <protection locked="0"/>
    </xf>
    <xf numFmtId="164" fontId="4" fillId="0" borderId="10" xfId="4" applyFont="1" applyFill="1" applyBorder="1" applyProtection="1"/>
    <xf numFmtId="164" fontId="4" fillId="2" borderId="10" xfId="4" applyFont="1" applyFill="1" applyBorder="1" applyProtection="1"/>
    <xf numFmtId="169" fontId="2" fillId="2" borderId="12" xfId="7" applyFont="1" applyFill="1" applyBorder="1" applyProtection="1"/>
    <xf numFmtId="164" fontId="4" fillId="0" borderId="13" xfId="4" applyFont="1" applyFill="1" applyBorder="1" applyProtection="1"/>
    <xf numFmtId="0" fontId="4" fillId="0" borderId="13" xfId="3" applyFont="1" applyBorder="1" applyProtection="1">
      <protection locked="0"/>
    </xf>
    <xf numFmtId="164" fontId="4" fillId="2" borderId="13" xfId="4" applyFont="1" applyFill="1" applyBorder="1" applyProtection="1"/>
    <xf numFmtId="169" fontId="2" fillId="2" borderId="15" xfId="7" applyFont="1" applyFill="1" applyBorder="1" applyProtection="1"/>
    <xf numFmtId="0" fontId="4" fillId="0" borderId="7" xfId="3" applyFont="1" applyFill="1" applyBorder="1" applyAlignment="1" applyProtection="1">
      <alignment horizontal="left"/>
    </xf>
    <xf numFmtId="0" fontId="4" fillId="0" borderId="7" xfId="3" applyFont="1" applyFill="1" applyBorder="1" applyProtection="1">
      <protection locked="0"/>
    </xf>
    <xf numFmtId="0" fontId="4" fillId="2" borderId="7" xfId="3" applyFont="1" applyFill="1" applyBorder="1" applyAlignment="1" applyProtection="1">
      <alignment horizontal="right"/>
    </xf>
    <xf numFmtId="164" fontId="4" fillId="2" borderId="7" xfId="4" applyFont="1" applyFill="1" applyBorder="1" applyProtection="1"/>
    <xf numFmtId="169" fontId="2" fillId="2" borderId="9" xfId="7" applyFont="1" applyFill="1" applyBorder="1" applyProtection="1"/>
    <xf numFmtId="0" fontId="4" fillId="0" borderId="0" xfId="3" applyFont="1" applyFill="1" applyProtection="1">
      <protection locked="0"/>
    </xf>
    <xf numFmtId="0" fontId="5" fillId="0" borderId="16" xfId="3" applyFont="1" applyBorder="1" applyProtection="1">
      <protection locked="0"/>
    </xf>
    <xf numFmtId="0" fontId="5" fillId="0" borderId="17" xfId="3" applyFont="1" applyBorder="1" applyProtection="1"/>
    <xf numFmtId="0" fontId="4" fillId="0" borderId="17" xfId="3" applyFont="1" applyBorder="1" applyProtection="1">
      <protection locked="0"/>
    </xf>
    <xf numFmtId="0" fontId="5" fillId="0" borderId="19" xfId="0" applyFont="1" applyFill="1" applyBorder="1" applyAlignment="1" applyProtection="1">
      <alignment horizontal="left"/>
    </xf>
    <xf numFmtId="0" fontId="5" fillId="0" borderId="6" xfId="3" applyFont="1" applyFill="1" applyBorder="1" applyProtection="1"/>
    <xf numFmtId="0" fontId="4" fillId="0" borderId="0" xfId="3" applyFont="1" applyFill="1" applyBorder="1" applyProtection="1">
      <protection locked="0"/>
    </xf>
    <xf numFmtId="0" fontId="5" fillId="0" borderId="6" xfId="3" applyFont="1" applyFill="1" applyBorder="1" applyProtection="1">
      <protection locked="0"/>
    </xf>
    <xf numFmtId="0" fontId="4" fillId="0" borderId="10" xfId="3" applyFont="1" applyFill="1" applyBorder="1" applyProtection="1">
      <protection locked="0"/>
    </xf>
    <xf numFmtId="169" fontId="2" fillId="3" borderId="12" xfId="7" applyFont="1" applyFill="1" applyBorder="1" applyProtection="1"/>
    <xf numFmtId="164" fontId="4" fillId="0" borderId="10" xfId="4" applyFont="1" applyFill="1" applyBorder="1" applyAlignment="1" applyProtection="1">
      <alignment horizontal="left"/>
    </xf>
    <xf numFmtId="0" fontId="5" fillId="0" borderId="21" xfId="3" applyFont="1" applyFill="1" applyBorder="1" applyProtection="1">
      <protection locked="0"/>
    </xf>
    <xf numFmtId="0" fontId="5" fillId="0" borderId="7" xfId="3" applyFont="1" applyFill="1" applyBorder="1" applyAlignment="1" applyProtection="1">
      <alignment horizontal="left"/>
    </xf>
    <xf numFmtId="169" fontId="4" fillId="0" borderId="0" xfId="3" applyNumberFormat="1" applyFont="1" applyProtection="1">
      <protection locked="0"/>
    </xf>
    <xf numFmtId="0" fontId="3" fillId="0" borderId="0" xfId="3" quotePrefix="1" applyFont="1" applyFill="1" applyBorder="1" applyAlignment="1" applyProtection="1">
      <alignment horizontal="center"/>
    </xf>
    <xf numFmtId="0" fontId="3" fillId="2" borderId="0" xfId="3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right"/>
    </xf>
    <xf numFmtId="0" fontId="7" fillId="0" borderId="7" xfId="3" applyFont="1" applyFill="1" applyBorder="1" applyAlignment="1" applyProtection="1">
      <alignment horizontal="left"/>
    </xf>
    <xf numFmtId="164" fontId="3" fillId="2" borderId="7" xfId="4" applyFont="1" applyFill="1" applyBorder="1" applyAlignment="1" applyProtection="1">
      <alignment horizontal="right"/>
    </xf>
    <xf numFmtId="164" fontId="3" fillId="2" borderId="7" xfId="4" applyFont="1" applyFill="1" applyBorder="1" applyAlignment="1" applyProtection="1">
      <alignment horizontal="center"/>
    </xf>
    <xf numFmtId="0" fontId="3" fillId="0" borderId="7" xfId="3" applyFont="1" applyFill="1" applyBorder="1" applyAlignment="1" applyProtection="1">
      <alignment horizontal="center" vertical="center"/>
    </xf>
    <xf numFmtId="166" fontId="3" fillId="0" borderId="7" xfId="3" applyNumberFormat="1" applyFont="1" applyFill="1" applyBorder="1" applyAlignment="1" applyProtection="1">
      <alignment horizontal="center" vertical="center"/>
    </xf>
    <xf numFmtId="0" fontId="4" fillId="0" borderId="9" xfId="3" applyFont="1" applyFill="1" applyBorder="1" applyAlignment="1" applyProtection="1">
      <alignment horizontal="center"/>
    </xf>
    <xf numFmtId="166" fontId="4" fillId="0" borderId="0" xfId="3" applyNumberFormat="1" applyFont="1" applyProtection="1">
      <protection locked="0"/>
    </xf>
    <xf numFmtId="0" fontId="4" fillId="0" borderId="10" xfId="3" applyFont="1" applyFill="1" applyBorder="1" applyAlignment="1" applyProtection="1"/>
    <xf numFmtId="0" fontId="4" fillId="0" borderId="10" xfId="3" applyFont="1" applyFill="1" applyBorder="1" applyAlignment="1" applyProtection="1">
      <protection locked="0"/>
    </xf>
    <xf numFmtId="169" fontId="7" fillId="2" borderId="10" xfId="9" applyFont="1" applyFill="1" applyBorder="1" applyProtection="1"/>
    <xf numFmtId="0" fontId="7" fillId="2" borderId="10" xfId="5" applyFont="1" applyFill="1" applyBorder="1" applyProtection="1">
      <protection locked="0"/>
    </xf>
    <xf numFmtId="9" fontId="7" fillId="2" borderId="10" xfId="5" applyNumberFormat="1" applyFont="1" applyFill="1" applyBorder="1" applyProtection="1">
      <protection locked="0"/>
    </xf>
    <xf numFmtId="0" fontId="4" fillId="0" borderId="10" xfId="3" quotePrefix="1" applyFont="1" applyFill="1" applyBorder="1" applyAlignment="1" applyProtection="1">
      <alignment horizontal="left"/>
    </xf>
    <xf numFmtId="0" fontId="3" fillId="0" borderId="7" xfId="3" applyFont="1" applyFill="1" applyBorder="1" applyAlignment="1" applyProtection="1">
      <alignment horizontal="right"/>
    </xf>
    <xf numFmtId="0" fontId="3" fillId="2" borderId="7" xfId="5" applyFont="1" applyFill="1" applyBorder="1" applyProtection="1">
      <protection locked="0"/>
    </xf>
    <xf numFmtId="0" fontId="3" fillId="0" borderId="7" xfId="3" applyFont="1" applyFill="1" applyBorder="1" applyProtection="1"/>
    <xf numFmtId="0" fontId="4" fillId="0" borderId="7" xfId="3" applyFont="1" applyFill="1" applyBorder="1" applyAlignment="1" applyProtection="1">
      <alignment horizontal="centerContinuous"/>
    </xf>
    <xf numFmtId="0" fontId="4" fillId="0" borderId="7" xfId="3" applyFont="1" applyFill="1" applyBorder="1" applyAlignment="1" applyProtection="1">
      <alignment horizontal="centerContinuous"/>
      <protection locked="0"/>
    </xf>
    <xf numFmtId="170" fontId="4" fillId="2" borderId="10" xfId="10" applyFont="1" applyFill="1" applyBorder="1" applyProtection="1"/>
    <xf numFmtId="164" fontId="4" fillId="2" borderId="10" xfId="4" quotePrefix="1" applyFont="1" applyFill="1" applyBorder="1" applyAlignment="1" applyProtection="1">
      <alignment horizontal="left"/>
    </xf>
    <xf numFmtId="169" fontId="4" fillId="2" borderId="12" xfId="7" applyFont="1" applyFill="1" applyBorder="1" applyProtection="1"/>
    <xf numFmtId="0" fontId="5" fillId="0" borderId="21" xfId="3" applyFont="1" applyBorder="1" applyProtection="1">
      <protection locked="0"/>
    </xf>
    <xf numFmtId="0" fontId="5" fillId="0" borderId="13" xfId="3" applyFont="1" applyFill="1" applyBorder="1" applyProtection="1"/>
    <xf numFmtId="0" fontId="4" fillId="0" borderId="7" xfId="3" applyFont="1" applyBorder="1" applyProtection="1">
      <protection locked="0"/>
    </xf>
    <xf numFmtId="0" fontId="5" fillId="0" borderId="13" xfId="3" applyFont="1" applyBorder="1" applyProtection="1"/>
    <xf numFmtId="0" fontId="5" fillId="0" borderId="21" xfId="3" applyFont="1" applyBorder="1" applyAlignment="1" applyProtection="1">
      <alignment horizontal="left"/>
    </xf>
    <xf numFmtId="0" fontId="4" fillId="0" borderId="6" xfId="3" applyFont="1" applyBorder="1" applyProtection="1">
      <protection locked="0"/>
    </xf>
    <xf numFmtId="9" fontId="4" fillId="2" borderId="10" xfId="5" applyNumberFormat="1" applyFont="1" applyBorder="1" applyProtection="1">
      <protection locked="0"/>
    </xf>
    <xf numFmtId="169" fontId="2" fillId="2" borderId="12" xfId="5" applyNumberFormat="1" applyFont="1" applyBorder="1" applyProtection="1">
      <protection locked="0"/>
    </xf>
    <xf numFmtId="0" fontId="4" fillId="0" borderId="10" xfId="3" applyFont="1" applyBorder="1" applyAlignment="1" applyProtection="1">
      <alignment horizontal="left"/>
    </xf>
    <xf numFmtId="10" fontId="2" fillId="2" borderId="12" xfId="5" applyNumberFormat="1" applyFont="1" applyBorder="1" applyProtection="1">
      <protection locked="0"/>
    </xf>
    <xf numFmtId="0" fontId="4" fillId="0" borderId="0" xfId="5" applyFont="1" applyFill="1" applyBorder="1" applyAlignment="1" applyProtection="1">
      <alignment horizontal="left"/>
      <protection locked="0"/>
    </xf>
    <xf numFmtId="0" fontId="4" fillId="0" borderId="0" xfId="5" applyFont="1" applyFill="1" applyBorder="1" applyProtection="1">
      <protection locked="0"/>
    </xf>
    <xf numFmtId="0" fontId="2" fillId="2" borderId="12" xfId="5" applyFont="1" applyBorder="1" applyProtection="1">
      <protection locked="0"/>
    </xf>
    <xf numFmtId="0" fontId="4" fillId="0" borderId="21" xfId="3" applyFont="1" applyBorder="1" applyProtection="1">
      <protection locked="0"/>
    </xf>
    <xf numFmtId="0" fontId="4" fillId="0" borderId="7" xfId="5" applyFont="1" applyFill="1" applyBorder="1" applyProtection="1">
      <protection locked="0"/>
    </xf>
    <xf numFmtId="0" fontId="4" fillId="2" borderId="9" xfId="5" applyFont="1" applyBorder="1" applyProtection="1">
      <protection locked="0"/>
    </xf>
    <xf numFmtId="0" fontId="5" fillId="0" borderId="16" xfId="3" applyFont="1" applyBorder="1" applyProtection="1"/>
    <xf numFmtId="0" fontId="4" fillId="0" borderId="22" xfId="3" applyFont="1" applyBorder="1" applyProtection="1"/>
    <xf numFmtId="0" fontId="4" fillId="0" borderId="2" xfId="3" applyFont="1" applyBorder="1" applyProtection="1">
      <protection locked="0"/>
    </xf>
    <xf numFmtId="0" fontId="4" fillId="0" borderId="2" xfId="3" applyFont="1" applyBorder="1" applyAlignment="1" applyProtection="1">
      <alignment horizontal="left"/>
    </xf>
    <xf numFmtId="0" fontId="4" fillId="0" borderId="24" xfId="3" applyFont="1" applyBorder="1" applyAlignment="1" applyProtection="1"/>
    <xf numFmtId="0" fontId="4" fillId="0" borderId="25" xfId="3" applyFont="1" applyBorder="1" applyProtection="1">
      <protection locked="0"/>
    </xf>
    <xf numFmtId="0" fontId="4" fillId="0" borderId="25" xfId="3" applyFont="1" applyBorder="1" applyAlignment="1" applyProtection="1">
      <alignment horizontal="left"/>
    </xf>
    <xf numFmtId="0" fontId="4" fillId="0" borderId="26" xfId="3" applyFont="1" applyBorder="1" applyAlignment="1" applyProtection="1">
      <alignment horizontal="center"/>
    </xf>
    <xf numFmtId="164" fontId="4" fillId="0" borderId="28" xfId="4" applyFont="1" applyFill="1" applyBorder="1" applyProtection="1"/>
    <xf numFmtId="164" fontId="3" fillId="0" borderId="10" xfId="4" applyFont="1" applyFill="1" applyBorder="1" applyAlignment="1" applyProtection="1">
      <alignment horizontal="left"/>
    </xf>
    <xf numFmtId="0" fontId="4" fillId="2" borderId="12" xfId="5" applyFont="1" applyBorder="1" applyAlignment="1" applyProtection="1">
      <alignment horizontal="center"/>
      <protection locked="0"/>
    </xf>
    <xf numFmtId="169" fontId="4" fillId="2" borderId="12" xfId="9" applyFont="1" applyFill="1" applyBorder="1" applyProtection="1"/>
    <xf numFmtId="164" fontId="3" fillId="0" borderId="10" xfId="4" applyFont="1" applyFill="1" applyBorder="1" applyAlignment="1" applyProtection="1"/>
    <xf numFmtId="169" fontId="4" fillId="2" borderId="29" xfId="9" applyFont="1" applyFill="1" applyBorder="1" applyProtection="1"/>
    <xf numFmtId="164" fontId="4" fillId="0" borderId="21" xfId="4" applyFont="1" applyFill="1" applyBorder="1" applyProtection="1"/>
    <xf numFmtId="164" fontId="4" fillId="0" borderId="7" xfId="4" applyFont="1" applyFill="1" applyBorder="1" applyAlignment="1" applyProtection="1"/>
    <xf numFmtId="0" fontId="4" fillId="2" borderId="9" xfId="5" applyFont="1" applyBorder="1" applyAlignment="1" applyProtection="1">
      <alignment horizontal="center"/>
      <protection locked="0"/>
    </xf>
    <xf numFmtId="169" fontId="4" fillId="2" borderId="9" xfId="9" applyFont="1" applyFill="1" applyBorder="1" applyProtection="1"/>
    <xf numFmtId="0" fontId="4" fillId="0" borderId="22" xfId="3" applyFont="1" applyBorder="1" applyProtection="1">
      <protection locked="0"/>
    </xf>
    <xf numFmtId="0" fontId="5" fillId="0" borderId="2" xfId="3" applyFont="1" applyBorder="1" applyProtection="1"/>
    <xf numFmtId="0" fontId="4" fillId="0" borderId="0" xfId="3" applyFont="1" applyBorder="1" applyAlignment="1" applyProtection="1">
      <alignment horizontal="center"/>
      <protection locked="0"/>
    </xf>
    <xf numFmtId="0" fontId="4" fillId="0" borderId="0" xfId="3" applyFont="1" applyBorder="1" applyAlignment="1" applyProtection="1">
      <alignment horizontal="center"/>
      <protection locked="0"/>
    </xf>
    <xf numFmtId="0" fontId="9" fillId="4" borderId="0" xfId="3" applyFont="1" applyFill="1" applyProtection="1">
      <protection locked="0"/>
    </xf>
    <xf numFmtId="0" fontId="9" fillId="4" borderId="0" xfId="3" applyFont="1" applyFill="1" applyBorder="1" applyAlignment="1" applyProtection="1">
      <alignment horizontal="center"/>
      <protection locked="0"/>
    </xf>
    <xf numFmtId="9" fontId="9" fillId="0" borderId="0" xfId="2" applyFont="1" applyProtection="1">
      <protection locked="0"/>
    </xf>
    <xf numFmtId="0" fontId="9" fillId="0" borderId="0" xfId="3" applyFont="1" applyProtection="1">
      <protection locked="0"/>
    </xf>
    <xf numFmtId="0" fontId="10" fillId="2" borderId="5" xfId="5" applyFont="1" applyBorder="1" applyAlignment="1" applyProtection="1">
      <alignment horizontal="center"/>
      <protection locked="0"/>
    </xf>
    <xf numFmtId="0" fontId="10" fillId="2" borderId="4" xfId="5" quotePrefix="1" applyFont="1" applyBorder="1" applyAlignment="1" applyProtection="1">
      <alignment horizontal="center"/>
      <protection locked="0"/>
    </xf>
    <xf numFmtId="0" fontId="11" fillId="0" borderId="8" xfId="3" applyFont="1" applyBorder="1" applyAlignment="1" applyProtection="1">
      <alignment horizontal="center"/>
    </xf>
    <xf numFmtId="0" fontId="11" fillId="0" borderId="9" xfId="3" applyFont="1" applyBorder="1" applyAlignment="1" applyProtection="1">
      <alignment horizontal="center"/>
    </xf>
    <xf numFmtId="167" fontId="11" fillId="0" borderId="11" xfId="6" applyFont="1" applyFill="1" applyBorder="1" applyProtection="1"/>
    <xf numFmtId="0" fontId="11" fillId="0" borderId="12" xfId="3" applyFont="1" applyBorder="1" applyProtection="1">
      <protection locked="0"/>
    </xf>
    <xf numFmtId="0" fontId="12" fillId="2" borderId="11" xfId="5" applyFont="1" applyBorder="1" applyProtection="1">
      <protection locked="0"/>
    </xf>
    <xf numFmtId="169" fontId="12" fillId="2" borderId="12" xfId="7" applyFont="1" applyFill="1" applyBorder="1" applyProtection="1"/>
    <xf numFmtId="169" fontId="12" fillId="0" borderId="12" xfId="8" applyFont="1" applyBorder="1" applyProtection="1"/>
    <xf numFmtId="0" fontId="12" fillId="2" borderId="14" xfId="5" applyFont="1" applyBorder="1" applyProtection="1">
      <protection locked="0"/>
    </xf>
    <xf numFmtId="169" fontId="12" fillId="2" borderId="15" xfId="7" applyFont="1" applyFill="1" applyBorder="1" applyProtection="1"/>
    <xf numFmtId="169" fontId="12" fillId="0" borderId="15" xfId="8" applyFont="1" applyBorder="1" applyProtection="1"/>
    <xf numFmtId="0" fontId="12" fillId="2" borderId="8" xfId="5" applyFont="1" applyBorder="1" applyProtection="1">
      <protection locked="0"/>
    </xf>
    <xf numFmtId="169" fontId="12" fillId="2" borderId="9" xfId="7" applyFont="1" applyFill="1" applyBorder="1" applyProtection="1"/>
    <xf numFmtId="169" fontId="12" fillId="0" borderId="9" xfId="8" applyFont="1" applyBorder="1" applyProtection="1"/>
    <xf numFmtId="0" fontId="11" fillId="0" borderId="18" xfId="3" applyFont="1" applyBorder="1" applyProtection="1">
      <protection locked="0"/>
    </xf>
    <xf numFmtId="0" fontId="11" fillId="0" borderId="17" xfId="3" applyFont="1" applyBorder="1" applyProtection="1">
      <protection locked="0"/>
    </xf>
    <xf numFmtId="169" fontId="10" fillId="0" borderId="17" xfId="8" applyFont="1" applyBorder="1" applyProtection="1"/>
    <xf numFmtId="0" fontId="11" fillId="0" borderId="20" xfId="3" applyFont="1" applyFill="1" applyBorder="1" applyProtection="1">
      <protection locked="0"/>
    </xf>
    <xf numFmtId="0" fontId="11" fillId="0" borderId="7" xfId="3" applyFont="1" applyFill="1" applyBorder="1" applyProtection="1">
      <protection locked="0"/>
    </xf>
    <xf numFmtId="0" fontId="12" fillId="3" borderId="11" xfId="5" applyFont="1" applyFill="1" applyBorder="1" applyProtection="1">
      <protection locked="0"/>
    </xf>
    <xf numFmtId="169" fontId="12" fillId="3" borderId="12" xfId="7" applyFont="1" applyFill="1" applyBorder="1" applyProtection="1"/>
    <xf numFmtId="169" fontId="12" fillId="0" borderId="12" xfId="8" applyFont="1" applyFill="1" applyBorder="1" applyProtection="1"/>
    <xf numFmtId="0" fontId="11" fillId="0" borderId="8" xfId="3" applyFont="1" applyFill="1" applyBorder="1" applyProtection="1">
      <protection locked="0"/>
    </xf>
    <xf numFmtId="169" fontId="10" fillId="0" borderId="7" xfId="8" applyFont="1" applyFill="1" applyBorder="1" applyProtection="1"/>
    <xf numFmtId="0" fontId="11" fillId="0" borderId="11" xfId="3" quotePrefix="1" applyFont="1" applyFill="1" applyBorder="1" applyAlignment="1" applyProtection="1">
      <alignment horizontal="left"/>
      <protection locked="0"/>
    </xf>
    <xf numFmtId="0" fontId="11" fillId="0" borderId="10" xfId="3" applyFont="1" applyFill="1" applyBorder="1" applyAlignment="1" applyProtection="1">
      <alignment horizontal="right"/>
    </xf>
    <xf numFmtId="0" fontId="11" fillId="2" borderId="10" xfId="5" applyFont="1" applyFill="1" applyBorder="1" applyAlignment="1" applyProtection="1">
      <alignment horizontal="left"/>
      <protection locked="0"/>
    </xf>
    <xf numFmtId="0" fontId="11" fillId="0" borderId="8" xfId="3" applyFont="1" applyFill="1" applyBorder="1" applyAlignment="1" applyProtection="1">
      <alignment horizontal="center"/>
    </xf>
    <xf numFmtId="0" fontId="11" fillId="0" borderId="9" xfId="3" applyFont="1" applyFill="1" applyBorder="1" applyAlignment="1" applyProtection="1">
      <alignment horizontal="center"/>
    </xf>
    <xf numFmtId="170" fontId="12" fillId="0" borderId="11" xfId="10" applyFont="1" applyFill="1" applyBorder="1" applyProtection="1"/>
    <xf numFmtId="0" fontId="12" fillId="2" borderId="11" xfId="5" applyNumberFormat="1" applyFont="1" applyFill="1" applyBorder="1" applyAlignment="1" applyProtection="1">
      <alignment horizontal="center"/>
      <protection locked="0"/>
    </xf>
    <xf numFmtId="169" fontId="11" fillId="0" borderId="12" xfId="8" applyFont="1" applyFill="1" applyBorder="1" applyProtection="1"/>
    <xf numFmtId="0" fontId="12" fillId="2" borderId="11" xfId="5" applyNumberFormat="1" applyFont="1" applyBorder="1" applyAlignment="1" applyProtection="1">
      <alignment horizontal="center"/>
      <protection locked="0"/>
    </xf>
    <xf numFmtId="169" fontId="11" fillId="0" borderId="12" xfId="8" applyFont="1" applyBorder="1" applyProtection="1"/>
    <xf numFmtId="0" fontId="11" fillId="2" borderId="11" xfId="5" applyNumberFormat="1" applyFont="1" applyBorder="1" applyAlignment="1" applyProtection="1">
      <alignment horizontal="center"/>
      <protection locked="0"/>
    </xf>
    <xf numFmtId="169" fontId="11" fillId="2" borderId="12" xfId="7" applyFont="1" applyFill="1" applyBorder="1" applyProtection="1"/>
    <xf numFmtId="0" fontId="11" fillId="0" borderId="8" xfId="3" applyFont="1" applyBorder="1" applyProtection="1">
      <protection locked="0"/>
    </xf>
    <xf numFmtId="0" fontId="11" fillId="0" borderId="7" xfId="3" applyFont="1" applyBorder="1" applyProtection="1">
      <protection locked="0"/>
    </xf>
    <xf numFmtId="169" fontId="10" fillId="0" borderId="7" xfId="8" applyFont="1" applyBorder="1" applyProtection="1"/>
    <xf numFmtId="0" fontId="11" fillId="2" borderId="11" xfId="5" applyFont="1" applyBorder="1" applyAlignment="1" applyProtection="1">
      <alignment horizontal="center"/>
      <protection locked="0"/>
    </xf>
    <xf numFmtId="170" fontId="12" fillId="0" borderId="11" xfId="10" applyFont="1" applyBorder="1" applyProtection="1"/>
    <xf numFmtId="169" fontId="12" fillId="2" borderId="12" xfId="5" applyNumberFormat="1" applyFont="1" applyBorder="1" applyProtection="1">
      <protection locked="0"/>
    </xf>
    <xf numFmtId="169" fontId="12" fillId="0" borderId="11" xfId="8" applyFont="1" applyBorder="1" applyProtection="1"/>
    <xf numFmtId="10" fontId="12" fillId="2" borderId="12" xfId="5" applyNumberFormat="1" applyFont="1" applyBorder="1" applyProtection="1">
      <protection locked="0"/>
    </xf>
    <xf numFmtId="9" fontId="12" fillId="2" borderId="11" xfId="2" applyFont="1" applyFill="1" applyBorder="1" applyProtection="1">
      <protection locked="0"/>
    </xf>
    <xf numFmtId="0" fontId="12" fillId="2" borderId="12" xfId="5" applyFont="1" applyBorder="1" applyProtection="1">
      <protection locked="0"/>
    </xf>
    <xf numFmtId="0" fontId="11" fillId="2" borderId="8" xfId="5" applyFont="1" applyBorder="1" applyProtection="1">
      <protection locked="0"/>
    </xf>
    <xf numFmtId="0" fontId="11" fillId="2" borderId="9" xfId="5" applyFont="1" applyBorder="1" applyProtection="1">
      <protection locked="0"/>
    </xf>
    <xf numFmtId="169" fontId="11" fillId="0" borderId="9" xfId="8" applyFont="1" applyBorder="1" applyProtection="1"/>
    <xf numFmtId="9" fontId="11" fillId="2" borderId="23" xfId="5" applyNumberFormat="1" applyFont="1" applyBorder="1" applyProtection="1">
      <protection locked="0"/>
    </xf>
    <xf numFmtId="0" fontId="11" fillId="0" borderId="2" xfId="3" applyFont="1" applyBorder="1" applyAlignment="1" applyProtection="1">
      <alignment horizontal="left"/>
    </xf>
    <xf numFmtId="169" fontId="11" fillId="0" borderId="2" xfId="8" applyFont="1" applyBorder="1" applyProtection="1"/>
    <xf numFmtId="0" fontId="11" fillId="0" borderId="0" xfId="3" applyFont="1" applyProtection="1">
      <protection locked="0"/>
    </xf>
    <xf numFmtId="0" fontId="11" fillId="0" borderId="27" xfId="3" applyFont="1" applyBorder="1" applyAlignment="1" applyProtection="1">
      <alignment horizontal="center"/>
    </xf>
    <xf numFmtId="0" fontId="11" fillId="0" borderId="26" xfId="3" applyFont="1" applyBorder="1" applyAlignment="1" applyProtection="1">
      <alignment horizontal="center"/>
    </xf>
    <xf numFmtId="169" fontId="11" fillId="2" borderId="12" xfId="9" applyFont="1" applyFill="1" applyBorder="1" applyProtection="1"/>
    <xf numFmtId="169" fontId="11" fillId="2" borderId="29" xfId="9" applyFont="1" applyFill="1" applyBorder="1" applyProtection="1"/>
    <xf numFmtId="169" fontId="11" fillId="2" borderId="29" xfId="7" applyFont="1" applyFill="1" applyBorder="1" applyProtection="1"/>
    <xf numFmtId="0" fontId="11" fillId="2" borderId="8" xfId="5" applyFont="1" applyBorder="1" applyAlignment="1" applyProtection="1">
      <alignment horizontal="center"/>
      <protection locked="0"/>
    </xf>
    <xf numFmtId="0" fontId="11" fillId="2" borderId="7" xfId="3" applyFont="1" applyFill="1" applyBorder="1" applyProtection="1">
      <protection locked="0"/>
    </xf>
    <xf numFmtId="169" fontId="11" fillId="2" borderId="7" xfId="7" applyFont="1" applyFill="1" applyBorder="1" applyProtection="1"/>
    <xf numFmtId="0" fontId="11" fillId="0" borderId="23" xfId="3" quotePrefix="1" applyFont="1" applyBorder="1" applyAlignment="1" applyProtection="1">
      <alignment horizontal="center"/>
    </xf>
    <xf numFmtId="169" fontId="10" fillId="0" borderId="30" xfId="9" applyFont="1" applyBorder="1" applyProtection="1"/>
    <xf numFmtId="169" fontId="10" fillId="0" borderId="30" xfId="7" applyFont="1" applyBorder="1" applyProtection="1"/>
    <xf numFmtId="0" fontId="5" fillId="2" borderId="31" xfId="5" applyFont="1" applyBorder="1" applyAlignment="1" applyProtection="1">
      <alignment horizontal="center"/>
      <protection locked="0"/>
    </xf>
    <xf numFmtId="0" fontId="5" fillId="2" borderId="32" xfId="5" quotePrefix="1" applyFont="1" applyBorder="1" applyAlignment="1" applyProtection="1">
      <alignment horizontal="center"/>
      <protection locked="0"/>
    </xf>
    <xf numFmtId="0" fontId="5" fillId="2" borderId="33" xfId="5" quotePrefix="1" applyFont="1" applyBorder="1" applyAlignment="1" applyProtection="1">
      <alignment horizontal="center"/>
      <protection locked="0"/>
    </xf>
    <xf numFmtId="0" fontId="4" fillId="0" borderId="34" xfId="3" applyFont="1" applyBorder="1" applyAlignment="1" applyProtection="1">
      <alignment horizontal="center"/>
    </xf>
    <xf numFmtId="0" fontId="4" fillId="0" borderId="35" xfId="3" applyFont="1" applyBorder="1" applyAlignment="1" applyProtection="1">
      <alignment horizontal="center"/>
    </xf>
    <xf numFmtId="167" fontId="4" fillId="0" borderId="36" xfId="6" applyFont="1" applyFill="1" applyBorder="1" applyProtection="1"/>
    <xf numFmtId="0" fontId="4" fillId="0" borderId="37" xfId="3" applyFont="1" applyBorder="1" applyProtection="1">
      <protection locked="0"/>
    </xf>
    <xf numFmtId="0" fontId="2" fillId="2" borderId="36" xfId="5" applyFont="1" applyBorder="1" applyProtection="1">
      <protection locked="0"/>
    </xf>
    <xf numFmtId="169" fontId="2" fillId="0" borderId="37" xfId="8" applyFont="1" applyBorder="1" applyProtection="1"/>
    <xf numFmtId="0" fontId="2" fillId="2" borderId="38" xfId="5" applyFont="1" applyBorder="1" applyProtection="1">
      <protection locked="0"/>
    </xf>
    <xf numFmtId="169" fontId="2" fillId="0" borderId="39" xfId="8" applyFont="1" applyBorder="1" applyProtection="1"/>
    <xf numFmtId="0" fontId="2" fillId="2" borderId="34" xfId="5" applyFont="1" applyBorder="1" applyProtection="1">
      <protection locked="0"/>
    </xf>
    <xf numFmtId="169" fontId="2" fillId="0" borderId="35" xfId="8" applyFont="1" applyBorder="1" applyProtection="1"/>
    <xf numFmtId="0" fontId="4" fillId="0" borderId="40" xfId="3" applyFont="1" applyBorder="1" applyProtection="1">
      <protection locked="0"/>
    </xf>
    <xf numFmtId="169" fontId="5" fillId="0" borderId="41" xfId="8" applyFont="1" applyBorder="1" applyProtection="1"/>
    <xf numFmtId="0" fontId="4" fillId="0" borderId="42" xfId="3" applyFont="1" applyFill="1" applyBorder="1" applyProtection="1">
      <protection locked="0"/>
    </xf>
    <xf numFmtId="0" fontId="4" fillId="0" borderId="43" xfId="3" applyFont="1" applyFill="1" applyBorder="1" applyProtection="1">
      <protection locked="0"/>
    </xf>
    <xf numFmtId="0" fontId="4" fillId="0" borderId="44" xfId="3" applyFont="1" applyBorder="1" applyAlignment="1" applyProtection="1">
      <alignment horizontal="center"/>
    </xf>
    <xf numFmtId="0" fontId="2" fillId="3" borderId="36" xfId="5" applyFont="1" applyFill="1" applyBorder="1" applyProtection="1">
      <protection locked="0"/>
    </xf>
    <xf numFmtId="169" fontId="2" fillId="0" borderId="37" xfId="8" applyFont="1" applyFill="1" applyBorder="1" applyProtection="1"/>
    <xf numFmtId="0" fontId="4" fillId="0" borderId="34" xfId="3" applyFont="1" applyFill="1" applyBorder="1" applyProtection="1">
      <protection locked="0"/>
    </xf>
    <xf numFmtId="169" fontId="5" fillId="0" borderId="43" xfId="8" applyFont="1" applyFill="1" applyBorder="1" applyProtection="1"/>
    <xf numFmtId="0" fontId="4" fillId="0" borderId="36" xfId="3" quotePrefix="1" applyFont="1" applyFill="1" applyBorder="1" applyAlignment="1" applyProtection="1">
      <alignment horizontal="left"/>
      <protection locked="0"/>
    </xf>
    <xf numFmtId="0" fontId="4" fillId="2" borderId="45" xfId="5" applyFont="1" applyFill="1" applyBorder="1" applyAlignment="1" applyProtection="1">
      <alignment horizontal="left"/>
      <protection locked="0"/>
    </xf>
    <xf numFmtId="0" fontId="4" fillId="0" borderId="34" xfId="3" quotePrefix="1" applyFont="1" applyFill="1" applyBorder="1" applyAlignment="1" applyProtection="1">
      <alignment horizontal="center"/>
    </xf>
    <xf numFmtId="0" fontId="4" fillId="0" borderId="35" xfId="3" applyFont="1" applyFill="1" applyBorder="1" applyAlignment="1" applyProtection="1">
      <alignment horizontal="center"/>
    </xf>
    <xf numFmtId="170" fontId="2" fillId="0" borderId="36" xfId="10" applyFont="1" applyFill="1" applyBorder="1" applyProtection="1"/>
    <xf numFmtId="0" fontId="4" fillId="0" borderId="34" xfId="3" applyFont="1" applyFill="1" applyBorder="1" applyAlignment="1" applyProtection="1">
      <alignment horizontal="center"/>
    </xf>
    <xf numFmtId="0" fontId="4" fillId="2" borderId="36" xfId="5" applyNumberFormat="1" applyFont="1" applyFill="1" applyBorder="1" applyAlignment="1" applyProtection="1">
      <alignment horizontal="center"/>
      <protection locked="0"/>
    </xf>
    <xf numFmtId="169" fontId="4" fillId="0" borderId="37" xfId="8" applyFont="1" applyFill="1" applyBorder="1" applyProtection="1"/>
    <xf numFmtId="0" fontId="2" fillId="2" borderId="36" xfId="5" applyNumberFormat="1" applyFont="1" applyFill="1" applyBorder="1" applyAlignment="1" applyProtection="1">
      <alignment horizontal="center"/>
      <protection locked="0"/>
    </xf>
    <xf numFmtId="0" fontId="2" fillId="2" borderId="36" xfId="5" applyNumberFormat="1" applyFont="1" applyBorder="1" applyAlignment="1" applyProtection="1">
      <alignment horizontal="center"/>
      <protection locked="0"/>
    </xf>
    <xf numFmtId="169" fontId="4" fillId="0" borderId="37" xfId="8" applyFont="1" applyBorder="1" applyProtection="1"/>
    <xf numFmtId="0" fontId="4" fillId="2" borderId="36" xfId="5" applyNumberFormat="1" applyFont="1" applyBorder="1" applyAlignment="1" applyProtection="1">
      <alignment horizontal="center"/>
      <protection locked="0"/>
    </xf>
    <xf numFmtId="0" fontId="4" fillId="0" borderId="34" xfId="3" applyFont="1" applyBorder="1" applyProtection="1">
      <protection locked="0"/>
    </xf>
    <xf numFmtId="169" fontId="5" fillId="0" borderId="43" xfId="8" applyFont="1" applyBorder="1" applyProtection="1"/>
    <xf numFmtId="0" fontId="4" fillId="2" borderId="36" xfId="5" applyFont="1" applyBorder="1" applyAlignment="1" applyProtection="1">
      <alignment horizontal="center"/>
      <protection locked="0"/>
    </xf>
    <xf numFmtId="166" fontId="4" fillId="2" borderId="36" xfId="5" applyNumberFormat="1" applyFont="1" applyBorder="1" applyAlignment="1" applyProtection="1">
      <alignment horizontal="center"/>
      <protection locked="0"/>
    </xf>
    <xf numFmtId="170" fontId="2" fillId="0" borderId="36" xfId="10" applyFont="1" applyBorder="1" applyProtection="1"/>
    <xf numFmtId="169" fontId="2" fillId="0" borderId="36" xfId="8" applyFont="1" applyBorder="1" applyProtection="1"/>
    <xf numFmtId="9" fontId="2" fillId="2" borderId="36" xfId="2" applyFont="1" applyFill="1" applyBorder="1" applyProtection="1">
      <protection locked="0"/>
    </xf>
    <xf numFmtId="0" fontId="4" fillId="2" borderId="34" xfId="5" applyFont="1" applyBorder="1" applyProtection="1">
      <protection locked="0"/>
    </xf>
    <xf numFmtId="169" fontId="4" fillId="0" borderId="35" xfId="8" applyFont="1" applyBorder="1" applyProtection="1"/>
    <xf numFmtId="9" fontId="4" fillId="2" borderId="46" xfId="5" applyNumberFormat="1" applyFont="1" applyBorder="1" applyProtection="1">
      <protection locked="0"/>
    </xf>
    <xf numFmtId="169" fontId="4" fillId="0" borderId="47" xfId="8" applyFont="1" applyBorder="1" applyProtection="1"/>
    <xf numFmtId="0" fontId="4" fillId="0" borderId="48" xfId="3" applyFont="1" applyBorder="1" applyProtection="1">
      <protection locked="0"/>
    </xf>
    <xf numFmtId="0" fontId="4" fillId="0" borderId="49" xfId="3" applyFont="1" applyBorder="1" applyProtection="1">
      <protection locked="0"/>
    </xf>
    <xf numFmtId="0" fontId="4" fillId="0" borderId="50" xfId="3" applyFont="1" applyBorder="1" applyAlignment="1" applyProtection="1">
      <alignment horizontal="center"/>
    </xf>
    <xf numFmtId="0" fontId="4" fillId="0" borderId="51" xfId="3" applyFont="1" applyBorder="1" applyAlignment="1" applyProtection="1">
      <alignment horizontal="center"/>
    </xf>
    <xf numFmtId="169" fontId="4" fillId="2" borderId="37" xfId="7" applyFont="1" applyFill="1" applyBorder="1" applyProtection="1"/>
    <xf numFmtId="0" fontId="4" fillId="2" borderId="52" xfId="5" applyFont="1" applyBorder="1" applyAlignment="1" applyProtection="1">
      <alignment horizontal="center"/>
      <protection locked="0"/>
    </xf>
    <xf numFmtId="169" fontId="4" fillId="2" borderId="53" xfId="7" applyFont="1" applyFill="1" applyBorder="1" applyProtection="1"/>
    <xf numFmtId="0" fontId="4" fillId="2" borderId="34" xfId="5" applyFont="1" applyBorder="1" applyAlignment="1" applyProtection="1">
      <alignment horizontal="center"/>
      <protection locked="0"/>
    </xf>
    <xf numFmtId="169" fontId="4" fillId="2" borderId="35" xfId="7" applyFont="1" applyFill="1" applyBorder="1" applyProtection="1"/>
    <xf numFmtId="0" fontId="4" fillId="0" borderId="54" xfId="3" quotePrefix="1" applyFont="1" applyBorder="1" applyAlignment="1" applyProtection="1">
      <alignment horizontal="center"/>
    </xf>
    <xf numFmtId="169" fontId="5" fillId="0" borderId="55" xfId="9" applyFont="1" applyBorder="1" applyProtection="1"/>
    <xf numFmtId="169" fontId="5" fillId="0" borderId="56" xfId="7" applyFont="1" applyBorder="1" applyProtection="1"/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 refreshError="1"/>
      <sheetData sheetId="1" refreshError="1">
        <row r="105">
          <cell r="Q105">
            <v>13.8</v>
          </cell>
        </row>
        <row r="242">
          <cell r="N24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tabSelected="1" workbookViewId="0">
      <selection activeCell="R68" sqref="R68"/>
    </sheetView>
  </sheetViews>
  <sheetFormatPr baseColWidth="10" defaultRowHeight="12.75" x14ac:dyDescent="0.2"/>
  <cols>
    <col min="1" max="1" width="2.85546875" style="2" customWidth="1"/>
    <col min="2" max="2" width="1.5703125" style="2" customWidth="1"/>
    <col min="3" max="3" width="1.5703125" style="4" customWidth="1"/>
    <col min="4" max="4" width="2.5703125" style="4" customWidth="1"/>
    <col min="5" max="5" width="2" style="4" customWidth="1"/>
    <col min="6" max="9" width="6" style="4" customWidth="1"/>
    <col min="10" max="10" width="7.28515625" style="4" customWidth="1"/>
    <col min="11" max="11" width="11.42578125" style="4" customWidth="1"/>
    <col min="12" max="12" width="10.5703125" style="4" customWidth="1"/>
    <col min="13" max="13" width="9.7109375" style="4" customWidth="1"/>
    <col min="14" max="14" width="11" style="4" customWidth="1"/>
    <col min="15" max="15" width="10.7109375" style="4" customWidth="1"/>
    <col min="16" max="16" width="9.7109375" style="4" customWidth="1"/>
    <col min="17" max="17" width="11.42578125" style="4" customWidth="1"/>
    <col min="18" max="27" width="8.140625" style="4" customWidth="1"/>
    <col min="28" max="28" width="8.28515625" style="4" customWidth="1"/>
    <col min="29" max="29" width="9.28515625" style="4" customWidth="1"/>
    <col min="30" max="256" width="9.140625" style="4" customWidth="1"/>
    <col min="257" max="257" width="2.85546875" style="4" customWidth="1"/>
    <col min="258" max="259" width="1.5703125" style="4" customWidth="1"/>
    <col min="260" max="260" width="2.5703125" style="4" customWidth="1"/>
    <col min="261" max="261" width="2" style="4" customWidth="1"/>
    <col min="262" max="265" width="6" style="4" customWidth="1"/>
    <col min="266" max="266" width="7.28515625" style="4" customWidth="1"/>
    <col min="267" max="267" width="11.42578125" style="4" customWidth="1"/>
    <col min="268" max="268" width="10.5703125" style="4" customWidth="1"/>
    <col min="269" max="269" width="9.7109375" style="4" customWidth="1"/>
    <col min="270" max="270" width="11" style="4" customWidth="1"/>
    <col min="271" max="271" width="10.7109375" style="4" customWidth="1"/>
    <col min="272" max="272" width="9.7109375" style="4" customWidth="1"/>
    <col min="273" max="273" width="11.42578125" style="4" customWidth="1"/>
    <col min="274" max="283" width="8.140625" style="4" customWidth="1"/>
    <col min="284" max="284" width="8.28515625" style="4" customWidth="1"/>
    <col min="285" max="285" width="9.28515625" style="4" customWidth="1"/>
    <col min="286" max="512" width="9.140625" style="4" customWidth="1"/>
    <col min="513" max="513" width="2.85546875" style="4" customWidth="1"/>
    <col min="514" max="515" width="1.5703125" style="4" customWidth="1"/>
    <col min="516" max="516" width="2.5703125" style="4" customWidth="1"/>
    <col min="517" max="517" width="2" style="4" customWidth="1"/>
    <col min="518" max="521" width="6" style="4" customWidth="1"/>
    <col min="522" max="522" width="7.28515625" style="4" customWidth="1"/>
    <col min="523" max="523" width="11.42578125" style="4" customWidth="1"/>
    <col min="524" max="524" width="10.5703125" style="4" customWidth="1"/>
    <col min="525" max="525" width="9.7109375" style="4" customWidth="1"/>
    <col min="526" max="526" width="11" style="4" customWidth="1"/>
    <col min="527" max="527" width="10.7109375" style="4" customWidth="1"/>
    <col min="528" max="528" width="9.7109375" style="4" customWidth="1"/>
    <col min="529" max="529" width="11.42578125" style="4" customWidth="1"/>
    <col min="530" max="539" width="8.140625" style="4" customWidth="1"/>
    <col min="540" max="540" width="8.28515625" style="4" customWidth="1"/>
    <col min="541" max="541" width="9.28515625" style="4" customWidth="1"/>
    <col min="542" max="768" width="9.140625" style="4" customWidth="1"/>
    <col min="769" max="769" width="2.85546875" style="4" customWidth="1"/>
    <col min="770" max="771" width="1.5703125" style="4" customWidth="1"/>
    <col min="772" max="772" width="2.5703125" style="4" customWidth="1"/>
    <col min="773" max="773" width="2" style="4" customWidth="1"/>
    <col min="774" max="777" width="6" style="4" customWidth="1"/>
    <col min="778" max="778" width="7.28515625" style="4" customWidth="1"/>
    <col min="779" max="779" width="11.42578125" style="4" customWidth="1"/>
    <col min="780" max="780" width="10.5703125" style="4" customWidth="1"/>
    <col min="781" max="781" width="9.7109375" style="4" customWidth="1"/>
    <col min="782" max="782" width="11" style="4" customWidth="1"/>
    <col min="783" max="783" width="10.7109375" style="4" customWidth="1"/>
    <col min="784" max="784" width="9.7109375" style="4" customWidth="1"/>
    <col min="785" max="785" width="11.42578125" style="4" customWidth="1"/>
    <col min="786" max="795" width="8.140625" style="4" customWidth="1"/>
    <col min="796" max="796" width="8.28515625" style="4" customWidth="1"/>
    <col min="797" max="797" width="9.28515625" style="4" customWidth="1"/>
    <col min="798" max="1024" width="9.140625" style="4" customWidth="1"/>
    <col min="1025" max="1025" width="2.85546875" style="4" customWidth="1"/>
    <col min="1026" max="1027" width="1.5703125" style="4" customWidth="1"/>
    <col min="1028" max="1028" width="2.5703125" style="4" customWidth="1"/>
    <col min="1029" max="1029" width="2" style="4" customWidth="1"/>
    <col min="1030" max="1033" width="6" style="4" customWidth="1"/>
    <col min="1034" max="1034" width="7.28515625" style="4" customWidth="1"/>
    <col min="1035" max="1035" width="11.42578125" style="4" customWidth="1"/>
    <col min="1036" max="1036" width="10.5703125" style="4" customWidth="1"/>
    <col min="1037" max="1037" width="9.7109375" style="4" customWidth="1"/>
    <col min="1038" max="1038" width="11" style="4" customWidth="1"/>
    <col min="1039" max="1039" width="10.7109375" style="4" customWidth="1"/>
    <col min="1040" max="1040" width="9.7109375" style="4" customWidth="1"/>
    <col min="1041" max="1041" width="11.42578125" style="4" customWidth="1"/>
    <col min="1042" max="1051" width="8.140625" style="4" customWidth="1"/>
    <col min="1052" max="1052" width="8.28515625" style="4" customWidth="1"/>
    <col min="1053" max="1053" width="9.28515625" style="4" customWidth="1"/>
    <col min="1054" max="1280" width="9.140625" style="4" customWidth="1"/>
    <col min="1281" max="1281" width="2.85546875" style="4" customWidth="1"/>
    <col min="1282" max="1283" width="1.5703125" style="4" customWidth="1"/>
    <col min="1284" max="1284" width="2.5703125" style="4" customWidth="1"/>
    <col min="1285" max="1285" width="2" style="4" customWidth="1"/>
    <col min="1286" max="1289" width="6" style="4" customWidth="1"/>
    <col min="1290" max="1290" width="7.28515625" style="4" customWidth="1"/>
    <col min="1291" max="1291" width="11.42578125" style="4" customWidth="1"/>
    <col min="1292" max="1292" width="10.5703125" style="4" customWidth="1"/>
    <col min="1293" max="1293" width="9.7109375" style="4" customWidth="1"/>
    <col min="1294" max="1294" width="11" style="4" customWidth="1"/>
    <col min="1295" max="1295" width="10.7109375" style="4" customWidth="1"/>
    <col min="1296" max="1296" width="9.7109375" style="4" customWidth="1"/>
    <col min="1297" max="1297" width="11.42578125" style="4" customWidth="1"/>
    <col min="1298" max="1307" width="8.140625" style="4" customWidth="1"/>
    <col min="1308" max="1308" width="8.28515625" style="4" customWidth="1"/>
    <col min="1309" max="1309" width="9.28515625" style="4" customWidth="1"/>
    <col min="1310" max="1536" width="9.140625" style="4" customWidth="1"/>
    <col min="1537" max="1537" width="2.85546875" style="4" customWidth="1"/>
    <col min="1538" max="1539" width="1.5703125" style="4" customWidth="1"/>
    <col min="1540" max="1540" width="2.5703125" style="4" customWidth="1"/>
    <col min="1541" max="1541" width="2" style="4" customWidth="1"/>
    <col min="1542" max="1545" width="6" style="4" customWidth="1"/>
    <col min="1546" max="1546" width="7.28515625" style="4" customWidth="1"/>
    <col min="1547" max="1547" width="11.42578125" style="4" customWidth="1"/>
    <col min="1548" max="1548" width="10.5703125" style="4" customWidth="1"/>
    <col min="1549" max="1549" width="9.7109375" style="4" customWidth="1"/>
    <col min="1550" max="1550" width="11" style="4" customWidth="1"/>
    <col min="1551" max="1551" width="10.7109375" style="4" customWidth="1"/>
    <col min="1552" max="1552" width="9.7109375" style="4" customWidth="1"/>
    <col min="1553" max="1553" width="11.42578125" style="4" customWidth="1"/>
    <col min="1554" max="1563" width="8.140625" style="4" customWidth="1"/>
    <col min="1564" max="1564" width="8.28515625" style="4" customWidth="1"/>
    <col min="1565" max="1565" width="9.28515625" style="4" customWidth="1"/>
    <col min="1566" max="1792" width="9.140625" style="4" customWidth="1"/>
    <col min="1793" max="1793" width="2.85546875" style="4" customWidth="1"/>
    <col min="1794" max="1795" width="1.5703125" style="4" customWidth="1"/>
    <col min="1796" max="1796" width="2.5703125" style="4" customWidth="1"/>
    <col min="1797" max="1797" width="2" style="4" customWidth="1"/>
    <col min="1798" max="1801" width="6" style="4" customWidth="1"/>
    <col min="1802" max="1802" width="7.28515625" style="4" customWidth="1"/>
    <col min="1803" max="1803" width="11.42578125" style="4" customWidth="1"/>
    <col min="1804" max="1804" width="10.5703125" style="4" customWidth="1"/>
    <col min="1805" max="1805" width="9.7109375" style="4" customWidth="1"/>
    <col min="1806" max="1806" width="11" style="4" customWidth="1"/>
    <col min="1807" max="1807" width="10.7109375" style="4" customWidth="1"/>
    <col min="1808" max="1808" width="9.7109375" style="4" customWidth="1"/>
    <col min="1809" max="1809" width="11.42578125" style="4" customWidth="1"/>
    <col min="1810" max="1819" width="8.140625" style="4" customWidth="1"/>
    <col min="1820" max="1820" width="8.28515625" style="4" customWidth="1"/>
    <col min="1821" max="1821" width="9.28515625" style="4" customWidth="1"/>
    <col min="1822" max="2048" width="9.140625" style="4" customWidth="1"/>
    <col min="2049" max="2049" width="2.85546875" style="4" customWidth="1"/>
    <col min="2050" max="2051" width="1.5703125" style="4" customWidth="1"/>
    <col min="2052" max="2052" width="2.5703125" style="4" customWidth="1"/>
    <col min="2053" max="2053" width="2" style="4" customWidth="1"/>
    <col min="2054" max="2057" width="6" style="4" customWidth="1"/>
    <col min="2058" max="2058" width="7.28515625" style="4" customWidth="1"/>
    <col min="2059" max="2059" width="11.42578125" style="4" customWidth="1"/>
    <col min="2060" max="2060" width="10.5703125" style="4" customWidth="1"/>
    <col min="2061" max="2061" width="9.7109375" style="4" customWidth="1"/>
    <col min="2062" max="2062" width="11" style="4" customWidth="1"/>
    <col min="2063" max="2063" width="10.7109375" style="4" customWidth="1"/>
    <col min="2064" max="2064" width="9.7109375" style="4" customWidth="1"/>
    <col min="2065" max="2065" width="11.42578125" style="4" customWidth="1"/>
    <col min="2066" max="2075" width="8.140625" style="4" customWidth="1"/>
    <col min="2076" max="2076" width="8.28515625" style="4" customWidth="1"/>
    <col min="2077" max="2077" width="9.28515625" style="4" customWidth="1"/>
    <col min="2078" max="2304" width="9.140625" style="4" customWidth="1"/>
    <col min="2305" max="2305" width="2.85546875" style="4" customWidth="1"/>
    <col min="2306" max="2307" width="1.5703125" style="4" customWidth="1"/>
    <col min="2308" max="2308" width="2.5703125" style="4" customWidth="1"/>
    <col min="2309" max="2309" width="2" style="4" customWidth="1"/>
    <col min="2310" max="2313" width="6" style="4" customWidth="1"/>
    <col min="2314" max="2314" width="7.28515625" style="4" customWidth="1"/>
    <col min="2315" max="2315" width="11.42578125" style="4" customWidth="1"/>
    <col min="2316" max="2316" width="10.5703125" style="4" customWidth="1"/>
    <col min="2317" max="2317" width="9.7109375" style="4" customWidth="1"/>
    <col min="2318" max="2318" width="11" style="4" customWidth="1"/>
    <col min="2319" max="2319" width="10.7109375" style="4" customWidth="1"/>
    <col min="2320" max="2320" width="9.7109375" style="4" customWidth="1"/>
    <col min="2321" max="2321" width="11.42578125" style="4" customWidth="1"/>
    <col min="2322" max="2331" width="8.140625" style="4" customWidth="1"/>
    <col min="2332" max="2332" width="8.28515625" style="4" customWidth="1"/>
    <col min="2333" max="2333" width="9.28515625" style="4" customWidth="1"/>
    <col min="2334" max="2560" width="9.140625" style="4" customWidth="1"/>
    <col min="2561" max="2561" width="2.85546875" style="4" customWidth="1"/>
    <col min="2562" max="2563" width="1.5703125" style="4" customWidth="1"/>
    <col min="2564" max="2564" width="2.5703125" style="4" customWidth="1"/>
    <col min="2565" max="2565" width="2" style="4" customWidth="1"/>
    <col min="2566" max="2569" width="6" style="4" customWidth="1"/>
    <col min="2570" max="2570" width="7.28515625" style="4" customWidth="1"/>
    <col min="2571" max="2571" width="11.42578125" style="4" customWidth="1"/>
    <col min="2572" max="2572" width="10.5703125" style="4" customWidth="1"/>
    <col min="2573" max="2573" width="9.7109375" style="4" customWidth="1"/>
    <col min="2574" max="2574" width="11" style="4" customWidth="1"/>
    <col min="2575" max="2575" width="10.7109375" style="4" customWidth="1"/>
    <col min="2576" max="2576" width="9.7109375" style="4" customWidth="1"/>
    <col min="2577" max="2577" width="11.42578125" style="4" customWidth="1"/>
    <col min="2578" max="2587" width="8.140625" style="4" customWidth="1"/>
    <col min="2588" max="2588" width="8.28515625" style="4" customWidth="1"/>
    <col min="2589" max="2589" width="9.28515625" style="4" customWidth="1"/>
    <col min="2590" max="2816" width="9.140625" style="4" customWidth="1"/>
    <col min="2817" max="2817" width="2.85546875" style="4" customWidth="1"/>
    <col min="2818" max="2819" width="1.5703125" style="4" customWidth="1"/>
    <col min="2820" max="2820" width="2.5703125" style="4" customWidth="1"/>
    <col min="2821" max="2821" width="2" style="4" customWidth="1"/>
    <col min="2822" max="2825" width="6" style="4" customWidth="1"/>
    <col min="2826" max="2826" width="7.28515625" style="4" customWidth="1"/>
    <col min="2827" max="2827" width="11.42578125" style="4" customWidth="1"/>
    <col min="2828" max="2828" width="10.5703125" style="4" customWidth="1"/>
    <col min="2829" max="2829" width="9.7109375" style="4" customWidth="1"/>
    <col min="2830" max="2830" width="11" style="4" customWidth="1"/>
    <col min="2831" max="2831" width="10.7109375" style="4" customWidth="1"/>
    <col min="2832" max="2832" width="9.7109375" style="4" customWidth="1"/>
    <col min="2833" max="2833" width="11.42578125" style="4" customWidth="1"/>
    <col min="2834" max="2843" width="8.140625" style="4" customWidth="1"/>
    <col min="2844" max="2844" width="8.28515625" style="4" customWidth="1"/>
    <col min="2845" max="2845" width="9.28515625" style="4" customWidth="1"/>
    <col min="2846" max="3072" width="9.140625" style="4" customWidth="1"/>
    <col min="3073" max="3073" width="2.85546875" style="4" customWidth="1"/>
    <col min="3074" max="3075" width="1.5703125" style="4" customWidth="1"/>
    <col min="3076" max="3076" width="2.5703125" style="4" customWidth="1"/>
    <col min="3077" max="3077" width="2" style="4" customWidth="1"/>
    <col min="3078" max="3081" width="6" style="4" customWidth="1"/>
    <col min="3082" max="3082" width="7.28515625" style="4" customWidth="1"/>
    <col min="3083" max="3083" width="11.42578125" style="4" customWidth="1"/>
    <col min="3084" max="3084" width="10.5703125" style="4" customWidth="1"/>
    <col min="3085" max="3085" width="9.7109375" style="4" customWidth="1"/>
    <col min="3086" max="3086" width="11" style="4" customWidth="1"/>
    <col min="3087" max="3087" width="10.7109375" style="4" customWidth="1"/>
    <col min="3088" max="3088" width="9.7109375" style="4" customWidth="1"/>
    <col min="3089" max="3089" width="11.42578125" style="4" customWidth="1"/>
    <col min="3090" max="3099" width="8.140625" style="4" customWidth="1"/>
    <col min="3100" max="3100" width="8.28515625" style="4" customWidth="1"/>
    <col min="3101" max="3101" width="9.28515625" style="4" customWidth="1"/>
    <col min="3102" max="3328" width="9.140625" style="4" customWidth="1"/>
    <col min="3329" max="3329" width="2.85546875" style="4" customWidth="1"/>
    <col min="3330" max="3331" width="1.5703125" style="4" customWidth="1"/>
    <col min="3332" max="3332" width="2.5703125" style="4" customWidth="1"/>
    <col min="3333" max="3333" width="2" style="4" customWidth="1"/>
    <col min="3334" max="3337" width="6" style="4" customWidth="1"/>
    <col min="3338" max="3338" width="7.28515625" style="4" customWidth="1"/>
    <col min="3339" max="3339" width="11.42578125" style="4" customWidth="1"/>
    <col min="3340" max="3340" width="10.5703125" style="4" customWidth="1"/>
    <col min="3341" max="3341" width="9.7109375" style="4" customWidth="1"/>
    <col min="3342" max="3342" width="11" style="4" customWidth="1"/>
    <col min="3343" max="3343" width="10.7109375" style="4" customWidth="1"/>
    <col min="3344" max="3344" width="9.7109375" style="4" customWidth="1"/>
    <col min="3345" max="3345" width="11.42578125" style="4" customWidth="1"/>
    <col min="3346" max="3355" width="8.140625" style="4" customWidth="1"/>
    <col min="3356" max="3356" width="8.28515625" style="4" customWidth="1"/>
    <col min="3357" max="3357" width="9.28515625" style="4" customWidth="1"/>
    <col min="3358" max="3584" width="9.140625" style="4" customWidth="1"/>
    <col min="3585" max="3585" width="2.85546875" style="4" customWidth="1"/>
    <col min="3586" max="3587" width="1.5703125" style="4" customWidth="1"/>
    <col min="3588" max="3588" width="2.5703125" style="4" customWidth="1"/>
    <col min="3589" max="3589" width="2" style="4" customWidth="1"/>
    <col min="3590" max="3593" width="6" style="4" customWidth="1"/>
    <col min="3594" max="3594" width="7.28515625" style="4" customWidth="1"/>
    <col min="3595" max="3595" width="11.42578125" style="4" customWidth="1"/>
    <col min="3596" max="3596" width="10.5703125" style="4" customWidth="1"/>
    <col min="3597" max="3597" width="9.7109375" style="4" customWidth="1"/>
    <col min="3598" max="3598" width="11" style="4" customWidth="1"/>
    <col min="3599" max="3599" width="10.7109375" style="4" customWidth="1"/>
    <col min="3600" max="3600" width="9.7109375" style="4" customWidth="1"/>
    <col min="3601" max="3601" width="11.42578125" style="4" customWidth="1"/>
    <col min="3602" max="3611" width="8.140625" style="4" customWidth="1"/>
    <col min="3612" max="3612" width="8.28515625" style="4" customWidth="1"/>
    <col min="3613" max="3613" width="9.28515625" style="4" customWidth="1"/>
    <col min="3614" max="3840" width="9.140625" style="4" customWidth="1"/>
    <col min="3841" max="3841" width="2.85546875" style="4" customWidth="1"/>
    <col min="3842" max="3843" width="1.5703125" style="4" customWidth="1"/>
    <col min="3844" max="3844" width="2.5703125" style="4" customWidth="1"/>
    <col min="3845" max="3845" width="2" style="4" customWidth="1"/>
    <col min="3846" max="3849" width="6" style="4" customWidth="1"/>
    <col min="3850" max="3850" width="7.28515625" style="4" customWidth="1"/>
    <col min="3851" max="3851" width="11.42578125" style="4" customWidth="1"/>
    <col min="3852" max="3852" width="10.5703125" style="4" customWidth="1"/>
    <col min="3853" max="3853" width="9.7109375" style="4" customWidth="1"/>
    <col min="3854" max="3854" width="11" style="4" customWidth="1"/>
    <col min="3855" max="3855" width="10.7109375" style="4" customWidth="1"/>
    <col min="3856" max="3856" width="9.7109375" style="4" customWidth="1"/>
    <col min="3857" max="3857" width="11.42578125" style="4" customWidth="1"/>
    <col min="3858" max="3867" width="8.140625" style="4" customWidth="1"/>
    <col min="3868" max="3868" width="8.28515625" style="4" customWidth="1"/>
    <col min="3869" max="3869" width="9.28515625" style="4" customWidth="1"/>
    <col min="3870" max="4096" width="9.140625" style="4" customWidth="1"/>
    <col min="4097" max="4097" width="2.85546875" style="4" customWidth="1"/>
    <col min="4098" max="4099" width="1.5703125" style="4" customWidth="1"/>
    <col min="4100" max="4100" width="2.5703125" style="4" customWidth="1"/>
    <col min="4101" max="4101" width="2" style="4" customWidth="1"/>
    <col min="4102" max="4105" width="6" style="4" customWidth="1"/>
    <col min="4106" max="4106" width="7.28515625" style="4" customWidth="1"/>
    <col min="4107" max="4107" width="11.42578125" style="4" customWidth="1"/>
    <col min="4108" max="4108" width="10.5703125" style="4" customWidth="1"/>
    <col min="4109" max="4109" width="9.7109375" style="4" customWidth="1"/>
    <col min="4110" max="4110" width="11" style="4" customWidth="1"/>
    <col min="4111" max="4111" width="10.7109375" style="4" customWidth="1"/>
    <col min="4112" max="4112" width="9.7109375" style="4" customWidth="1"/>
    <col min="4113" max="4113" width="11.42578125" style="4" customWidth="1"/>
    <col min="4114" max="4123" width="8.140625" style="4" customWidth="1"/>
    <col min="4124" max="4124" width="8.28515625" style="4" customWidth="1"/>
    <col min="4125" max="4125" width="9.28515625" style="4" customWidth="1"/>
    <col min="4126" max="4352" width="9.140625" style="4" customWidth="1"/>
    <col min="4353" max="4353" width="2.85546875" style="4" customWidth="1"/>
    <col min="4354" max="4355" width="1.5703125" style="4" customWidth="1"/>
    <col min="4356" max="4356" width="2.5703125" style="4" customWidth="1"/>
    <col min="4357" max="4357" width="2" style="4" customWidth="1"/>
    <col min="4358" max="4361" width="6" style="4" customWidth="1"/>
    <col min="4362" max="4362" width="7.28515625" style="4" customWidth="1"/>
    <col min="4363" max="4363" width="11.42578125" style="4" customWidth="1"/>
    <col min="4364" max="4364" width="10.5703125" style="4" customWidth="1"/>
    <col min="4365" max="4365" width="9.7109375" style="4" customWidth="1"/>
    <col min="4366" max="4366" width="11" style="4" customWidth="1"/>
    <col min="4367" max="4367" width="10.7109375" style="4" customWidth="1"/>
    <col min="4368" max="4368" width="9.7109375" style="4" customWidth="1"/>
    <col min="4369" max="4369" width="11.42578125" style="4" customWidth="1"/>
    <col min="4370" max="4379" width="8.140625" style="4" customWidth="1"/>
    <col min="4380" max="4380" width="8.28515625" style="4" customWidth="1"/>
    <col min="4381" max="4381" width="9.28515625" style="4" customWidth="1"/>
    <col min="4382" max="4608" width="9.140625" style="4" customWidth="1"/>
    <col min="4609" max="4609" width="2.85546875" style="4" customWidth="1"/>
    <col min="4610" max="4611" width="1.5703125" style="4" customWidth="1"/>
    <col min="4612" max="4612" width="2.5703125" style="4" customWidth="1"/>
    <col min="4613" max="4613" width="2" style="4" customWidth="1"/>
    <col min="4614" max="4617" width="6" style="4" customWidth="1"/>
    <col min="4618" max="4618" width="7.28515625" style="4" customWidth="1"/>
    <col min="4619" max="4619" width="11.42578125" style="4" customWidth="1"/>
    <col min="4620" max="4620" width="10.5703125" style="4" customWidth="1"/>
    <col min="4621" max="4621" width="9.7109375" style="4" customWidth="1"/>
    <col min="4622" max="4622" width="11" style="4" customWidth="1"/>
    <col min="4623" max="4623" width="10.7109375" style="4" customWidth="1"/>
    <col min="4624" max="4624" width="9.7109375" style="4" customWidth="1"/>
    <col min="4625" max="4625" width="11.42578125" style="4" customWidth="1"/>
    <col min="4626" max="4635" width="8.140625" style="4" customWidth="1"/>
    <col min="4636" max="4636" width="8.28515625" style="4" customWidth="1"/>
    <col min="4637" max="4637" width="9.28515625" style="4" customWidth="1"/>
    <col min="4638" max="4864" width="9.140625" style="4" customWidth="1"/>
    <col min="4865" max="4865" width="2.85546875" style="4" customWidth="1"/>
    <col min="4866" max="4867" width="1.5703125" style="4" customWidth="1"/>
    <col min="4868" max="4868" width="2.5703125" style="4" customWidth="1"/>
    <col min="4869" max="4869" width="2" style="4" customWidth="1"/>
    <col min="4870" max="4873" width="6" style="4" customWidth="1"/>
    <col min="4874" max="4874" width="7.28515625" style="4" customWidth="1"/>
    <col min="4875" max="4875" width="11.42578125" style="4" customWidth="1"/>
    <col min="4876" max="4876" width="10.5703125" style="4" customWidth="1"/>
    <col min="4877" max="4877" width="9.7109375" style="4" customWidth="1"/>
    <col min="4878" max="4878" width="11" style="4" customWidth="1"/>
    <col min="4879" max="4879" width="10.7109375" style="4" customWidth="1"/>
    <col min="4880" max="4880" width="9.7109375" style="4" customWidth="1"/>
    <col min="4881" max="4881" width="11.42578125" style="4" customWidth="1"/>
    <col min="4882" max="4891" width="8.140625" style="4" customWidth="1"/>
    <col min="4892" max="4892" width="8.28515625" style="4" customWidth="1"/>
    <col min="4893" max="4893" width="9.28515625" style="4" customWidth="1"/>
    <col min="4894" max="5120" width="9.140625" style="4" customWidth="1"/>
    <col min="5121" max="5121" width="2.85546875" style="4" customWidth="1"/>
    <col min="5122" max="5123" width="1.5703125" style="4" customWidth="1"/>
    <col min="5124" max="5124" width="2.5703125" style="4" customWidth="1"/>
    <col min="5125" max="5125" width="2" style="4" customWidth="1"/>
    <col min="5126" max="5129" width="6" style="4" customWidth="1"/>
    <col min="5130" max="5130" width="7.28515625" style="4" customWidth="1"/>
    <col min="5131" max="5131" width="11.42578125" style="4" customWidth="1"/>
    <col min="5132" max="5132" width="10.5703125" style="4" customWidth="1"/>
    <col min="5133" max="5133" width="9.7109375" style="4" customWidth="1"/>
    <col min="5134" max="5134" width="11" style="4" customWidth="1"/>
    <col min="5135" max="5135" width="10.7109375" style="4" customWidth="1"/>
    <col min="5136" max="5136" width="9.7109375" style="4" customWidth="1"/>
    <col min="5137" max="5137" width="11.42578125" style="4" customWidth="1"/>
    <col min="5138" max="5147" width="8.140625" style="4" customWidth="1"/>
    <col min="5148" max="5148" width="8.28515625" style="4" customWidth="1"/>
    <col min="5149" max="5149" width="9.28515625" style="4" customWidth="1"/>
    <col min="5150" max="5376" width="9.140625" style="4" customWidth="1"/>
    <col min="5377" max="5377" width="2.85546875" style="4" customWidth="1"/>
    <col min="5378" max="5379" width="1.5703125" style="4" customWidth="1"/>
    <col min="5380" max="5380" width="2.5703125" style="4" customWidth="1"/>
    <col min="5381" max="5381" width="2" style="4" customWidth="1"/>
    <col min="5382" max="5385" width="6" style="4" customWidth="1"/>
    <col min="5386" max="5386" width="7.28515625" style="4" customWidth="1"/>
    <col min="5387" max="5387" width="11.42578125" style="4" customWidth="1"/>
    <col min="5388" max="5388" width="10.5703125" style="4" customWidth="1"/>
    <col min="5389" max="5389" width="9.7109375" style="4" customWidth="1"/>
    <col min="5390" max="5390" width="11" style="4" customWidth="1"/>
    <col min="5391" max="5391" width="10.7109375" style="4" customWidth="1"/>
    <col min="5392" max="5392" width="9.7109375" style="4" customWidth="1"/>
    <col min="5393" max="5393" width="11.42578125" style="4" customWidth="1"/>
    <col min="5394" max="5403" width="8.140625" style="4" customWidth="1"/>
    <col min="5404" max="5404" width="8.28515625" style="4" customWidth="1"/>
    <col min="5405" max="5405" width="9.28515625" style="4" customWidth="1"/>
    <col min="5406" max="5632" width="9.140625" style="4" customWidth="1"/>
    <col min="5633" max="5633" width="2.85546875" style="4" customWidth="1"/>
    <col min="5634" max="5635" width="1.5703125" style="4" customWidth="1"/>
    <col min="5636" max="5636" width="2.5703125" style="4" customWidth="1"/>
    <col min="5637" max="5637" width="2" style="4" customWidth="1"/>
    <col min="5638" max="5641" width="6" style="4" customWidth="1"/>
    <col min="5642" max="5642" width="7.28515625" style="4" customWidth="1"/>
    <col min="5643" max="5643" width="11.42578125" style="4" customWidth="1"/>
    <col min="5644" max="5644" width="10.5703125" style="4" customWidth="1"/>
    <col min="5645" max="5645" width="9.7109375" style="4" customWidth="1"/>
    <col min="5646" max="5646" width="11" style="4" customWidth="1"/>
    <col min="5647" max="5647" width="10.7109375" style="4" customWidth="1"/>
    <col min="5648" max="5648" width="9.7109375" style="4" customWidth="1"/>
    <col min="5649" max="5649" width="11.42578125" style="4" customWidth="1"/>
    <col min="5650" max="5659" width="8.140625" style="4" customWidth="1"/>
    <col min="5660" max="5660" width="8.28515625" style="4" customWidth="1"/>
    <col min="5661" max="5661" width="9.28515625" style="4" customWidth="1"/>
    <col min="5662" max="5888" width="9.140625" style="4" customWidth="1"/>
    <col min="5889" max="5889" width="2.85546875" style="4" customWidth="1"/>
    <col min="5890" max="5891" width="1.5703125" style="4" customWidth="1"/>
    <col min="5892" max="5892" width="2.5703125" style="4" customWidth="1"/>
    <col min="5893" max="5893" width="2" style="4" customWidth="1"/>
    <col min="5894" max="5897" width="6" style="4" customWidth="1"/>
    <col min="5898" max="5898" width="7.28515625" style="4" customWidth="1"/>
    <col min="5899" max="5899" width="11.42578125" style="4" customWidth="1"/>
    <col min="5900" max="5900" width="10.5703125" style="4" customWidth="1"/>
    <col min="5901" max="5901" width="9.7109375" style="4" customWidth="1"/>
    <col min="5902" max="5902" width="11" style="4" customWidth="1"/>
    <col min="5903" max="5903" width="10.7109375" style="4" customWidth="1"/>
    <col min="5904" max="5904" width="9.7109375" style="4" customWidth="1"/>
    <col min="5905" max="5905" width="11.42578125" style="4" customWidth="1"/>
    <col min="5906" max="5915" width="8.140625" style="4" customWidth="1"/>
    <col min="5916" max="5916" width="8.28515625" style="4" customWidth="1"/>
    <col min="5917" max="5917" width="9.28515625" style="4" customWidth="1"/>
    <col min="5918" max="6144" width="9.140625" style="4" customWidth="1"/>
    <col min="6145" max="6145" width="2.85546875" style="4" customWidth="1"/>
    <col min="6146" max="6147" width="1.5703125" style="4" customWidth="1"/>
    <col min="6148" max="6148" width="2.5703125" style="4" customWidth="1"/>
    <col min="6149" max="6149" width="2" style="4" customWidth="1"/>
    <col min="6150" max="6153" width="6" style="4" customWidth="1"/>
    <col min="6154" max="6154" width="7.28515625" style="4" customWidth="1"/>
    <col min="6155" max="6155" width="11.42578125" style="4" customWidth="1"/>
    <col min="6156" max="6156" width="10.5703125" style="4" customWidth="1"/>
    <col min="6157" max="6157" width="9.7109375" style="4" customWidth="1"/>
    <col min="6158" max="6158" width="11" style="4" customWidth="1"/>
    <col min="6159" max="6159" width="10.7109375" style="4" customWidth="1"/>
    <col min="6160" max="6160" width="9.7109375" style="4" customWidth="1"/>
    <col min="6161" max="6161" width="11.42578125" style="4" customWidth="1"/>
    <col min="6162" max="6171" width="8.140625" style="4" customWidth="1"/>
    <col min="6172" max="6172" width="8.28515625" style="4" customWidth="1"/>
    <col min="6173" max="6173" width="9.28515625" style="4" customWidth="1"/>
    <col min="6174" max="6400" width="9.140625" style="4" customWidth="1"/>
    <col min="6401" max="6401" width="2.85546875" style="4" customWidth="1"/>
    <col min="6402" max="6403" width="1.5703125" style="4" customWidth="1"/>
    <col min="6404" max="6404" width="2.5703125" style="4" customWidth="1"/>
    <col min="6405" max="6405" width="2" style="4" customWidth="1"/>
    <col min="6406" max="6409" width="6" style="4" customWidth="1"/>
    <col min="6410" max="6410" width="7.28515625" style="4" customWidth="1"/>
    <col min="6411" max="6411" width="11.42578125" style="4" customWidth="1"/>
    <col min="6412" max="6412" width="10.5703125" style="4" customWidth="1"/>
    <col min="6413" max="6413" width="9.7109375" style="4" customWidth="1"/>
    <col min="6414" max="6414" width="11" style="4" customWidth="1"/>
    <col min="6415" max="6415" width="10.7109375" style="4" customWidth="1"/>
    <col min="6416" max="6416" width="9.7109375" style="4" customWidth="1"/>
    <col min="6417" max="6417" width="11.42578125" style="4" customWidth="1"/>
    <col min="6418" max="6427" width="8.140625" style="4" customWidth="1"/>
    <col min="6428" max="6428" width="8.28515625" style="4" customWidth="1"/>
    <col min="6429" max="6429" width="9.28515625" style="4" customWidth="1"/>
    <col min="6430" max="6656" width="9.140625" style="4" customWidth="1"/>
    <col min="6657" max="6657" width="2.85546875" style="4" customWidth="1"/>
    <col min="6658" max="6659" width="1.5703125" style="4" customWidth="1"/>
    <col min="6660" max="6660" width="2.5703125" style="4" customWidth="1"/>
    <col min="6661" max="6661" width="2" style="4" customWidth="1"/>
    <col min="6662" max="6665" width="6" style="4" customWidth="1"/>
    <col min="6666" max="6666" width="7.28515625" style="4" customWidth="1"/>
    <col min="6667" max="6667" width="11.42578125" style="4" customWidth="1"/>
    <col min="6668" max="6668" width="10.5703125" style="4" customWidth="1"/>
    <col min="6669" max="6669" width="9.7109375" style="4" customWidth="1"/>
    <col min="6670" max="6670" width="11" style="4" customWidth="1"/>
    <col min="6671" max="6671" width="10.7109375" style="4" customWidth="1"/>
    <col min="6672" max="6672" width="9.7109375" style="4" customWidth="1"/>
    <col min="6673" max="6673" width="11.42578125" style="4" customWidth="1"/>
    <col min="6674" max="6683" width="8.140625" style="4" customWidth="1"/>
    <col min="6684" max="6684" width="8.28515625" style="4" customWidth="1"/>
    <col min="6685" max="6685" width="9.28515625" style="4" customWidth="1"/>
    <col min="6686" max="6912" width="9.140625" style="4" customWidth="1"/>
    <col min="6913" max="6913" width="2.85546875" style="4" customWidth="1"/>
    <col min="6914" max="6915" width="1.5703125" style="4" customWidth="1"/>
    <col min="6916" max="6916" width="2.5703125" style="4" customWidth="1"/>
    <col min="6917" max="6917" width="2" style="4" customWidth="1"/>
    <col min="6918" max="6921" width="6" style="4" customWidth="1"/>
    <col min="6922" max="6922" width="7.28515625" style="4" customWidth="1"/>
    <col min="6923" max="6923" width="11.42578125" style="4" customWidth="1"/>
    <col min="6924" max="6924" width="10.5703125" style="4" customWidth="1"/>
    <col min="6925" max="6925" width="9.7109375" style="4" customWidth="1"/>
    <col min="6926" max="6926" width="11" style="4" customWidth="1"/>
    <col min="6927" max="6927" width="10.7109375" style="4" customWidth="1"/>
    <col min="6928" max="6928" width="9.7109375" style="4" customWidth="1"/>
    <col min="6929" max="6929" width="11.42578125" style="4" customWidth="1"/>
    <col min="6930" max="6939" width="8.140625" style="4" customWidth="1"/>
    <col min="6940" max="6940" width="8.28515625" style="4" customWidth="1"/>
    <col min="6941" max="6941" width="9.28515625" style="4" customWidth="1"/>
    <col min="6942" max="7168" width="9.140625" style="4" customWidth="1"/>
    <col min="7169" max="7169" width="2.85546875" style="4" customWidth="1"/>
    <col min="7170" max="7171" width="1.5703125" style="4" customWidth="1"/>
    <col min="7172" max="7172" width="2.5703125" style="4" customWidth="1"/>
    <col min="7173" max="7173" width="2" style="4" customWidth="1"/>
    <col min="7174" max="7177" width="6" style="4" customWidth="1"/>
    <col min="7178" max="7178" width="7.28515625" style="4" customWidth="1"/>
    <col min="7179" max="7179" width="11.42578125" style="4" customWidth="1"/>
    <col min="7180" max="7180" width="10.5703125" style="4" customWidth="1"/>
    <col min="7181" max="7181" width="9.7109375" style="4" customWidth="1"/>
    <col min="7182" max="7182" width="11" style="4" customWidth="1"/>
    <col min="7183" max="7183" width="10.7109375" style="4" customWidth="1"/>
    <col min="7184" max="7184" width="9.7109375" style="4" customWidth="1"/>
    <col min="7185" max="7185" width="11.42578125" style="4" customWidth="1"/>
    <col min="7186" max="7195" width="8.140625" style="4" customWidth="1"/>
    <col min="7196" max="7196" width="8.28515625" style="4" customWidth="1"/>
    <col min="7197" max="7197" width="9.28515625" style="4" customWidth="1"/>
    <col min="7198" max="7424" width="9.140625" style="4" customWidth="1"/>
    <col min="7425" max="7425" width="2.85546875" style="4" customWidth="1"/>
    <col min="7426" max="7427" width="1.5703125" style="4" customWidth="1"/>
    <col min="7428" max="7428" width="2.5703125" style="4" customWidth="1"/>
    <col min="7429" max="7429" width="2" style="4" customWidth="1"/>
    <col min="7430" max="7433" width="6" style="4" customWidth="1"/>
    <col min="7434" max="7434" width="7.28515625" style="4" customWidth="1"/>
    <col min="7435" max="7435" width="11.42578125" style="4" customWidth="1"/>
    <col min="7436" max="7436" width="10.5703125" style="4" customWidth="1"/>
    <col min="7437" max="7437" width="9.7109375" style="4" customWidth="1"/>
    <col min="7438" max="7438" width="11" style="4" customWidth="1"/>
    <col min="7439" max="7439" width="10.7109375" style="4" customWidth="1"/>
    <col min="7440" max="7440" width="9.7109375" style="4" customWidth="1"/>
    <col min="7441" max="7441" width="11.42578125" style="4" customWidth="1"/>
    <col min="7442" max="7451" width="8.140625" style="4" customWidth="1"/>
    <col min="7452" max="7452" width="8.28515625" style="4" customWidth="1"/>
    <col min="7453" max="7453" width="9.28515625" style="4" customWidth="1"/>
    <col min="7454" max="7680" width="9.140625" style="4" customWidth="1"/>
    <col min="7681" max="7681" width="2.85546875" style="4" customWidth="1"/>
    <col min="7682" max="7683" width="1.5703125" style="4" customWidth="1"/>
    <col min="7684" max="7684" width="2.5703125" style="4" customWidth="1"/>
    <col min="7685" max="7685" width="2" style="4" customWidth="1"/>
    <col min="7686" max="7689" width="6" style="4" customWidth="1"/>
    <col min="7690" max="7690" width="7.28515625" style="4" customWidth="1"/>
    <col min="7691" max="7691" width="11.42578125" style="4" customWidth="1"/>
    <col min="7692" max="7692" width="10.5703125" style="4" customWidth="1"/>
    <col min="7693" max="7693" width="9.7109375" style="4" customWidth="1"/>
    <col min="7694" max="7694" width="11" style="4" customWidth="1"/>
    <col min="7695" max="7695" width="10.7109375" style="4" customWidth="1"/>
    <col min="7696" max="7696" width="9.7109375" style="4" customWidth="1"/>
    <col min="7697" max="7697" width="11.42578125" style="4" customWidth="1"/>
    <col min="7698" max="7707" width="8.140625" style="4" customWidth="1"/>
    <col min="7708" max="7708" width="8.28515625" style="4" customWidth="1"/>
    <col min="7709" max="7709" width="9.28515625" style="4" customWidth="1"/>
    <col min="7710" max="7936" width="9.140625" style="4" customWidth="1"/>
    <col min="7937" max="7937" width="2.85546875" style="4" customWidth="1"/>
    <col min="7938" max="7939" width="1.5703125" style="4" customWidth="1"/>
    <col min="7940" max="7940" width="2.5703125" style="4" customWidth="1"/>
    <col min="7941" max="7941" width="2" style="4" customWidth="1"/>
    <col min="7942" max="7945" width="6" style="4" customWidth="1"/>
    <col min="7946" max="7946" width="7.28515625" style="4" customWidth="1"/>
    <col min="7947" max="7947" width="11.42578125" style="4" customWidth="1"/>
    <col min="7948" max="7948" width="10.5703125" style="4" customWidth="1"/>
    <col min="7949" max="7949" width="9.7109375" style="4" customWidth="1"/>
    <col min="7950" max="7950" width="11" style="4" customWidth="1"/>
    <col min="7951" max="7951" width="10.7109375" style="4" customWidth="1"/>
    <col min="7952" max="7952" width="9.7109375" style="4" customWidth="1"/>
    <col min="7953" max="7953" width="11.42578125" style="4" customWidth="1"/>
    <col min="7954" max="7963" width="8.140625" style="4" customWidth="1"/>
    <col min="7964" max="7964" width="8.28515625" style="4" customWidth="1"/>
    <col min="7965" max="7965" width="9.28515625" style="4" customWidth="1"/>
    <col min="7966" max="8192" width="9.140625" style="4" customWidth="1"/>
    <col min="8193" max="8193" width="2.85546875" style="4" customWidth="1"/>
    <col min="8194" max="8195" width="1.5703125" style="4" customWidth="1"/>
    <col min="8196" max="8196" width="2.5703125" style="4" customWidth="1"/>
    <col min="8197" max="8197" width="2" style="4" customWidth="1"/>
    <col min="8198" max="8201" width="6" style="4" customWidth="1"/>
    <col min="8202" max="8202" width="7.28515625" style="4" customWidth="1"/>
    <col min="8203" max="8203" width="11.42578125" style="4" customWidth="1"/>
    <col min="8204" max="8204" width="10.5703125" style="4" customWidth="1"/>
    <col min="8205" max="8205" width="9.7109375" style="4" customWidth="1"/>
    <col min="8206" max="8206" width="11" style="4" customWidth="1"/>
    <col min="8207" max="8207" width="10.7109375" style="4" customWidth="1"/>
    <col min="8208" max="8208" width="9.7109375" style="4" customWidth="1"/>
    <col min="8209" max="8209" width="11.42578125" style="4" customWidth="1"/>
    <col min="8210" max="8219" width="8.140625" style="4" customWidth="1"/>
    <col min="8220" max="8220" width="8.28515625" style="4" customWidth="1"/>
    <col min="8221" max="8221" width="9.28515625" style="4" customWidth="1"/>
    <col min="8222" max="8448" width="9.140625" style="4" customWidth="1"/>
    <col min="8449" max="8449" width="2.85546875" style="4" customWidth="1"/>
    <col min="8450" max="8451" width="1.5703125" style="4" customWidth="1"/>
    <col min="8452" max="8452" width="2.5703125" style="4" customWidth="1"/>
    <col min="8453" max="8453" width="2" style="4" customWidth="1"/>
    <col min="8454" max="8457" width="6" style="4" customWidth="1"/>
    <col min="8458" max="8458" width="7.28515625" style="4" customWidth="1"/>
    <col min="8459" max="8459" width="11.42578125" style="4" customWidth="1"/>
    <col min="8460" max="8460" width="10.5703125" style="4" customWidth="1"/>
    <col min="8461" max="8461" width="9.7109375" style="4" customWidth="1"/>
    <col min="8462" max="8462" width="11" style="4" customWidth="1"/>
    <col min="8463" max="8463" width="10.7109375" style="4" customWidth="1"/>
    <col min="8464" max="8464" width="9.7109375" style="4" customWidth="1"/>
    <col min="8465" max="8465" width="11.42578125" style="4" customWidth="1"/>
    <col min="8466" max="8475" width="8.140625" style="4" customWidth="1"/>
    <col min="8476" max="8476" width="8.28515625" style="4" customWidth="1"/>
    <col min="8477" max="8477" width="9.28515625" style="4" customWidth="1"/>
    <col min="8478" max="8704" width="9.140625" style="4" customWidth="1"/>
    <col min="8705" max="8705" width="2.85546875" style="4" customWidth="1"/>
    <col min="8706" max="8707" width="1.5703125" style="4" customWidth="1"/>
    <col min="8708" max="8708" width="2.5703125" style="4" customWidth="1"/>
    <col min="8709" max="8709" width="2" style="4" customWidth="1"/>
    <col min="8710" max="8713" width="6" style="4" customWidth="1"/>
    <col min="8714" max="8714" width="7.28515625" style="4" customWidth="1"/>
    <col min="8715" max="8715" width="11.42578125" style="4" customWidth="1"/>
    <col min="8716" max="8716" width="10.5703125" style="4" customWidth="1"/>
    <col min="8717" max="8717" width="9.7109375" style="4" customWidth="1"/>
    <col min="8718" max="8718" width="11" style="4" customWidth="1"/>
    <col min="8719" max="8719" width="10.7109375" style="4" customWidth="1"/>
    <col min="8720" max="8720" width="9.7109375" style="4" customWidth="1"/>
    <col min="8721" max="8721" width="11.42578125" style="4" customWidth="1"/>
    <col min="8722" max="8731" width="8.140625" style="4" customWidth="1"/>
    <col min="8732" max="8732" width="8.28515625" style="4" customWidth="1"/>
    <col min="8733" max="8733" width="9.28515625" style="4" customWidth="1"/>
    <col min="8734" max="8960" width="9.140625" style="4" customWidth="1"/>
    <col min="8961" max="8961" width="2.85546875" style="4" customWidth="1"/>
    <col min="8962" max="8963" width="1.5703125" style="4" customWidth="1"/>
    <col min="8964" max="8964" width="2.5703125" style="4" customWidth="1"/>
    <col min="8965" max="8965" width="2" style="4" customWidth="1"/>
    <col min="8966" max="8969" width="6" style="4" customWidth="1"/>
    <col min="8970" max="8970" width="7.28515625" style="4" customWidth="1"/>
    <col min="8971" max="8971" width="11.42578125" style="4" customWidth="1"/>
    <col min="8972" max="8972" width="10.5703125" style="4" customWidth="1"/>
    <col min="8973" max="8973" width="9.7109375" style="4" customWidth="1"/>
    <col min="8974" max="8974" width="11" style="4" customWidth="1"/>
    <col min="8975" max="8975" width="10.7109375" style="4" customWidth="1"/>
    <col min="8976" max="8976" width="9.7109375" style="4" customWidth="1"/>
    <col min="8977" max="8977" width="11.42578125" style="4" customWidth="1"/>
    <col min="8978" max="8987" width="8.140625" style="4" customWidth="1"/>
    <col min="8988" max="8988" width="8.28515625" style="4" customWidth="1"/>
    <col min="8989" max="8989" width="9.28515625" style="4" customWidth="1"/>
    <col min="8990" max="9216" width="9.140625" style="4" customWidth="1"/>
    <col min="9217" max="9217" width="2.85546875" style="4" customWidth="1"/>
    <col min="9218" max="9219" width="1.5703125" style="4" customWidth="1"/>
    <col min="9220" max="9220" width="2.5703125" style="4" customWidth="1"/>
    <col min="9221" max="9221" width="2" style="4" customWidth="1"/>
    <col min="9222" max="9225" width="6" style="4" customWidth="1"/>
    <col min="9226" max="9226" width="7.28515625" style="4" customWidth="1"/>
    <col min="9227" max="9227" width="11.42578125" style="4" customWidth="1"/>
    <col min="9228" max="9228" width="10.5703125" style="4" customWidth="1"/>
    <col min="9229" max="9229" width="9.7109375" style="4" customWidth="1"/>
    <col min="9230" max="9230" width="11" style="4" customWidth="1"/>
    <col min="9231" max="9231" width="10.7109375" style="4" customWidth="1"/>
    <col min="9232" max="9232" width="9.7109375" style="4" customWidth="1"/>
    <col min="9233" max="9233" width="11.42578125" style="4" customWidth="1"/>
    <col min="9234" max="9243" width="8.140625" style="4" customWidth="1"/>
    <col min="9244" max="9244" width="8.28515625" style="4" customWidth="1"/>
    <col min="9245" max="9245" width="9.28515625" style="4" customWidth="1"/>
    <col min="9246" max="9472" width="9.140625" style="4" customWidth="1"/>
    <col min="9473" max="9473" width="2.85546875" style="4" customWidth="1"/>
    <col min="9474" max="9475" width="1.5703125" style="4" customWidth="1"/>
    <col min="9476" max="9476" width="2.5703125" style="4" customWidth="1"/>
    <col min="9477" max="9477" width="2" style="4" customWidth="1"/>
    <col min="9478" max="9481" width="6" style="4" customWidth="1"/>
    <col min="9482" max="9482" width="7.28515625" style="4" customWidth="1"/>
    <col min="9483" max="9483" width="11.42578125" style="4" customWidth="1"/>
    <col min="9484" max="9484" width="10.5703125" style="4" customWidth="1"/>
    <col min="9485" max="9485" width="9.7109375" style="4" customWidth="1"/>
    <col min="9486" max="9486" width="11" style="4" customWidth="1"/>
    <col min="9487" max="9487" width="10.7109375" style="4" customWidth="1"/>
    <col min="9488" max="9488" width="9.7109375" style="4" customWidth="1"/>
    <col min="9489" max="9489" width="11.42578125" style="4" customWidth="1"/>
    <col min="9490" max="9499" width="8.140625" style="4" customWidth="1"/>
    <col min="9500" max="9500" width="8.28515625" style="4" customWidth="1"/>
    <col min="9501" max="9501" width="9.28515625" style="4" customWidth="1"/>
    <col min="9502" max="9728" width="9.140625" style="4" customWidth="1"/>
    <col min="9729" max="9729" width="2.85546875" style="4" customWidth="1"/>
    <col min="9730" max="9731" width="1.5703125" style="4" customWidth="1"/>
    <col min="9732" max="9732" width="2.5703125" style="4" customWidth="1"/>
    <col min="9733" max="9733" width="2" style="4" customWidth="1"/>
    <col min="9734" max="9737" width="6" style="4" customWidth="1"/>
    <col min="9738" max="9738" width="7.28515625" style="4" customWidth="1"/>
    <col min="9739" max="9739" width="11.42578125" style="4" customWidth="1"/>
    <col min="9740" max="9740" width="10.5703125" style="4" customWidth="1"/>
    <col min="9741" max="9741" width="9.7109375" style="4" customWidth="1"/>
    <col min="9742" max="9742" width="11" style="4" customWidth="1"/>
    <col min="9743" max="9743" width="10.7109375" style="4" customWidth="1"/>
    <col min="9744" max="9744" width="9.7109375" style="4" customWidth="1"/>
    <col min="9745" max="9745" width="11.42578125" style="4" customWidth="1"/>
    <col min="9746" max="9755" width="8.140625" style="4" customWidth="1"/>
    <col min="9756" max="9756" width="8.28515625" style="4" customWidth="1"/>
    <col min="9757" max="9757" width="9.28515625" style="4" customWidth="1"/>
    <col min="9758" max="9984" width="9.140625" style="4" customWidth="1"/>
    <col min="9985" max="9985" width="2.85546875" style="4" customWidth="1"/>
    <col min="9986" max="9987" width="1.5703125" style="4" customWidth="1"/>
    <col min="9988" max="9988" width="2.5703125" style="4" customWidth="1"/>
    <col min="9989" max="9989" width="2" style="4" customWidth="1"/>
    <col min="9990" max="9993" width="6" style="4" customWidth="1"/>
    <col min="9994" max="9994" width="7.28515625" style="4" customWidth="1"/>
    <col min="9995" max="9995" width="11.42578125" style="4" customWidth="1"/>
    <col min="9996" max="9996" width="10.5703125" style="4" customWidth="1"/>
    <col min="9997" max="9997" width="9.7109375" style="4" customWidth="1"/>
    <col min="9998" max="9998" width="11" style="4" customWidth="1"/>
    <col min="9999" max="9999" width="10.7109375" style="4" customWidth="1"/>
    <col min="10000" max="10000" width="9.7109375" style="4" customWidth="1"/>
    <col min="10001" max="10001" width="11.42578125" style="4" customWidth="1"/>
    <col min="10002" max="10011" width="8.140625" style="4" customWidth="1"/>
    <col min="10012" max="10012" width="8.28515625" style="4" customWidth="1"/>
    <col min="10013" max="10013" width="9.28515625" style="4" customWidth="1"/>
    <col min="10014" max="10240" width="9.140625" style="4" customWidth="1"/>
    <col min="10241" max="10241" width="2.85546875" style="4" customWidth="1"/>
    <col min="10242" max="10243" width="1.5703125" style="4" customWidth="1"/>
    <col min="10244" max="10244" width="2.5703125" style="4" customWidth="1"/>
    <col min="10245" max="10245" width="2" style="4" customWidth="1"/>
    <col min="10246" max="10249" width="6" style="4" customWidth="1"/>
    <col min="10250" max="10250" width="7.28515625" style="4" customWidth="1"/>
    <col min="10251" max="10251" width="11.42578125" style="4" customWidth="1"/>
    <col min="10252" max="10252" width="10.5703125" style="4" customWidth="1"/>
    <col min="10253" max="10253" width="9.7109375" style="4" customWidth="1"/>
    <col min="10254" max="10254" width="11" style="4" customWidth="1"/>
    <col min="10255" max="10255" width="10.7109375" style="4" customWidth="1"/>
    <col min="10256" max="10256" width="9.7109375" style="4" customWidth="1"/>
    <col min="10257" max="10257" width="11.42578125" style="4" customWidth="1"/>
    <col min="10258" max="10267" width="8.140625" style="4" customWidth="1"/>
    <col min="10268" max="10268" width="8.28515625" style="4" customWidth="1"/>
    <col min="10269" max="10269" width="9.28515625" style="4" customWidth="1"/>
    <col min="10270" max="10496" width="9.140625" style="4" customWidth="1"/>
    <col min="10497" max="10497" width="2.85546875" style="4" customWidth="1"/>
    <col min="10498" max="10499" width="1.5703125" style="4" customWidth="1"/>
    <col min="10500" max="10500" width="2.5703125" style="4" customWidth="1"/>
    <col min="10501" max="10501" width="2" style="4" customWidth="1"/>
    <col min="10502" max="10505" width="6" style="4" customWidth="1"/>
    <col min="10506" max="10506" width="7.28515625" style="4" customWidth="1"/>
    <col min="10507" max="10507" width="11.42578125" style="4" customWidth="1"/>
    <col min="10508" max="10508" width="10.5703125" style="4" customWidth="1"/>
    <col min="10509" max="10509" width="9.7109375" style="4" customWidth="1"/>
    <col min="10510" max="10510" width="11" style="4" customWidth="1"/>
    <col min="10511" max="10511" width="10.7109375" style="4" customWidth="1"/>
    <col min="10512" max="10512" width="9.7109375" style="4" customWidth="1"/>
    <col min="10513" max="10513" width="11.42578125" style="4" customWidth="1"/>
    <col min="10514" max="10523" width="8.140625" style="4" customWidth="1"/>
    <col min="10524" max="10524" width="8.28515625" style="4" customWidth="1"/>
    <col min="10525" max="10525" width="9.28515625" style="4" customWidth="1"/>
    <col min="10526" max="10752" width="9.140625" style="4" customWidth="1"/>
    <col min="10753" max="10753" width="2.85546875" style="4" customWidth="1"/>
    <col min="10754" max="10755" width="1.5703125" style="4" customWidth="1"/>
    <col min="10756" max="10756" width="2.5703125" style="4" customWidth="1"/>
    <col min="10757" max="10757" width="2" style="4" customWidth="1"/>
    <col min="10758" max="10761" width="6" style="4" customWidth="1"/>
    <col min="10762" max="10762" width="7.28515625" style="4" customWidth="1"/>
    <col min="10763" max="10763" width="11.42578125" style="4" customWidth="1"/>
    <col min="10764" max="10764" width="10.5703125" style="4" customWidth="1"/>
    <col min="10765" max="10765" width="9.7109375" style="4" customWidth="1"/>
    <col min="10766" max="10766" width="11" style="4" customWidth="1"/>
    <col min="10767" max="10767" width="10.7109375" style="4" customWidth="1"/>
    <col min="10768" max="10768" width="9.7109375" style="4" customWidth="1"/>
    <col min="10769" max="10769" width="11.42578125" style="4" customWidth="1"/>
    <col min="10770" max="10779" width="8.140625" style="4" customWidth="1"/>
    <col min="10780" max="10780" width="8.28515625" style="4" customWidth="1"/>
    <col min="10781" max="10781" width="9.28515625" style="4" customWidth="1"/>
    <col min="10782" max="11008" width="9.140625" style="4" customWidth="1"/>
    <col min="11009" max="11009" width="2.85546875" style="4" customWidth="1"/>
    <col min="11010" max="11011" width="1.5703125" style="4" customWidth="1"/>
    <col min="11012" max="11012" width="2.5703125" style="4" customWidth="1"/>
    <col min="11013" max="11013" width="2" style="4" customWidth="1"/>
    <col min="11014" max="11017" width="6" style="4" customWidth="1"/>
    <col min="11018" max="11018" width="7.28515625" style="4" customWidth="1"/>
    <col min="11019" max="11019" width="11.42578125" style="4" customWidth="1"/>
    <col min="11020" max="11020" width="10.5703125" style="4" customWidth="1"/>
    <col min="11021" max="11021" width="9.7109375" style="4" customWidth="1"/>
    <col min="11022" max="11022" width="11" style="4" customWidth="1"/>
    <col min="11023" max="11023" width="10.7109375" style="4" customWidth="1"/>
    <col min="11024" max="11024" width="9.7109375" style="4" customWidth="1"/>
    <col min="11025" max="11025" width="11.42578125" style="4" customWidth="1"/>
    <col min="11026" max="11035" width="8.140625" style="4" customWidth="1"/>
    <col min="11036" max="11036" width="8.28515625" style="4" customWidth="1"/>
    <col min="11037" max="11037" width="9.28515625" style="4" customWidth="1"/>
    <col min="11038" max="11264" width="9.140625" style="4" customWidth="1"/>
    <col min="11265" max="11265" width="2.85546875" style="4" customWidth="1"/>
    <col min="11266" max="11267" width="1.5703125" style="4" customWidth="1"/>
    <col min="11268" max="11268" width="2.5703125" style="4" customWidth="1"/>
    <col min="11269" max="11269" width="2" style="4" customWidth="1"/>
    <col min="11270" max="11273" width="6" style="4" customWidth="1"/>
    <col min="11274" max="11274" width="7.28515625" style="4" customWidth="1"/>
    <col min="11275" max="11275" width="11.42578125" style="4" customWidth="1"/>
    <col min="11276" max="11276" width="10.5703125" style="4" customWidth="1"/>
    <col min="11277" max="11277" width="9.7109375" style="4" customWidth="1"/>
    <col min="11278" max="11278" width="11" style="4" customWidth="1"/>
    <col min="11279" max="11279" width="10.7109375" style="4" customWidth="1"/>
    <col min="11280" max="11280" width="9.7109375" style="4" customWidth="1"/>
    <col min="11281" max="11281" width="11.42578125" style="4" customWidth="1"/>
    <col min="11282" max="11291" width="8.140625" style="4" customWidth="1"/>
    <col min="11292" max="11292" width="8.28515625" style="4" customWidth="1"/>
    <col min="11293" max="11293" width="9.28515625" style="4" customWidth="1"/>
    <col min="11294" max="11520" width="9.140625" style="4" customWidth="1"/>
    <col min="11521" max="11521" width="2.85546875" style="4" customWidth="1"/>
    <col min="11522" max="11523" width="1.5703125" style="4" customWidth="1"/>
    <col min="11524" max="11524" width="2.5703125" style="4" customWidth="1"/>
    <col min="11525" max="11525" width="2" style="4" customWidth="1"/>
    <col min="11526" max="11529" width="6" style="4" customWidth="1"/>
    <col min="11530" max="11530" width="7.28515625" style="4" customWidth="1"/>
    <col min="11531" max="11531" width="11.42578125" style="4" customWidth="1"/>
    <col min="11532" max="11532" width="10.5703125" style="4" customWidth="1"/>
    <col min="11533" max="11533" width="9.7109375" style="4" customWidth="1"/>
    <col min="11534" max="11534" width="11" style="4" customWidth="1"/>
    <col min="11535" max="11535" width="10.7109375" style="4" customWidth="1"/>
    <col min="11536" max="11536" width="9.7109375" style="4" customWidth="1"/>
    <col min="11537" max="11537" width="11.42578125" style="4" customWidth="1"/>
    <col min="11538" max="11547" width="8.140625" style="4" customWidth="1"/>
    <col min="11548" max="11548" width="8.28515625" style="4" customWidth="1"/>
    <col min="11549" max="11549" width="9.28515625" style="4" customWidth="1"/>
    <col min="11550" max="11776" width="9.140625" style="4" customWidth="1"/>
    <col min="11777" max="11777" width="2.85546875" style="4" customWidth="1"/>
    <col min="11778" max="11779" width="1.5703125" style="4" customWidth="1"/>
    <col min="11780" max="11780" width="2.5703125" style="4" customWidth="1"/>
    <col min="11781" max="11781" width="2" style="4" customWidth="1"/>
    <col min="11782" max="11785" width="6" style="4" customWidth="1"/>
    <col min="11786" max="11786" width="7.28515625" style="4" customWidth="1"/>
    <col min="11787" max="11787" width="11.42578125" style="4" customWidth="1"/>
    <col min="11788" max="11788" width="10.5703125" style="4" customWidth="1"/>
    <col min="11789" max="11789" width="9.7109375" style="4" customWidth="1"/>
    <col min="11790" max="11790" width="11" style="4" customWidth="1"/>
    <col min="11791" max="11791" width="10.7109375" style="4" customWidth="1"/>
    <col min="11792" max="11792" width="9.7109375" style="4" customWidth="1"/>
    <col min="11793" max="11793" width="11.42578125" style="4" customWidth="1"/>
    <col min="11794" max="11803" width="8.140625" style="4" customWidth="1"/>
    <col min="11804" max="11804" width="8.28515625" style="4" customWidth="1"/>
    <col min="11805" max="11805" width="9.28515625" style="4" customWidth="1"/>
    <col min="11806" max="12032" width="9.140625" style="4" customWidth="1"/>
    <col min="12033" max="12033" width="2.85546875" style="4" customWidth="1"/>
    <col min="12034" max="12035" width="1.5703125" style="4" customWidth="1"/>
    <col min="12036" max="12036" width="2.5703125" style="4" customWidth="1"/>
    <col min="12037" max="12037" width="2" style="4" customWidth="1"/>
    <col min="12038" max="12041" width="6" style="4" customWidth="1"/>
    <col min="12042" max="12042" width="7.28515625" style="4" customWidth="1"/>
    <col min="12043" max="12043" width="11.42578125" style="4" customWidth="1"/>
    <col min="12044" max="12044" width="10.5703125" style="4" customWidth="1"/>
    <col min="12045" max="12045" width="9.7109375" style="4" customWidth="1"/>
    <col min="12046" max="12046" width="11" style="4" customWidth="1"/>
    <col min="12047" max="12047" width="10.7109375" style="4" customWidth="1"/>
    <col min="12048" max="12048" width="9.7109375" style="4" customWidth="1"/>
    <col min="12049" max="12049" width="11.42578125" style="4" customWidth="1"/>
    <col min="12050" max="12059" width="8.140625" style="4" customWidth="1"/>
    <col min="12060" max="12060" width="8.28515625" style="4" customWidth="1"/>
    <col min="12061" max="12061" width="9.28515625" style="4" customWidth="1"/>
    <col min="12062" max="12288" width="9.140625" style="4" customWidth="1"/>
    <col min="12289" max="12289" width="2.85546875" style="4" customWidth="1"/>
    <col min="12290" max="12291" width="1.5703125" style="4" customWidth="1"/>
    <col min="12292" max="12292" width="2.5703125" style="4" customWidth="1"/>
    <col min="12293" max="12293" width="2" style="4" customWidth="1"/>
    <col min="12294" max="12297" width="6" style="4" customWidth="1"/>
    <col min="12298" max="12298" width="7.28515625" style="4" customWidth="1"/>
    <col min="12299" max="12299" width="11.42578125" style="4" customWidth="1"/>
    <col min="12300" max="12300" width="10.5703125" style="4" customWidth="1"/>
    <col min="12301" max="12301" width="9.7109375" style="4" customWidth="1"/>
    <col min="12302" max="12302" width="11" style="4" customWidth="1"/>
    <col min="12303" max="12303" width="10.7109375" style="4" customWidth="1"/>
    <col min="12304" max="12304" width="9.7109375" style="4" customWidth="1"/>
    <col min="12305" max="12305" width="11.42578125" style="4" customWidth="1"/>
    <col min="12306" max="12315" width="8.140625" style="4" customWidth="1"/>
    <col min="12316" max="12316" width="8.28515625" style="4" customWidth="1"/>
    <col min="12317" max="12317" width="9.28515625" style="4" customWidth="1"/>
    <col min="12318" max="12544" width="9.140625" style="4" customWidth="1"/>
    <col min="12545" max="12545" width="2.85546875" style="4" customWidth="1"/>
    <col min="12546" max="12547" width="1.5703125" style="4" customWidth="1"/>
    <col min="12548" max="12548" width="2.5703125" style="4" customWidth="1"/>
    <col min="12549" max="12549" width="2" style="4" customWidth="1"/>
    <col min="12550" max="12553" width="6" style="4" customWidth="1"/>
    <col min="12554" max="12554" width="7.28515625" style="4" customWidth="1"/>
    <col min="12555" max="12555" width="11.42578125" style="4" customWidth="1"/>
    <col min="12556" max="12556" width="10.5703125" style="4" customWidth="1"/>
    <col min="12557" max="12557" width="9.7109375" style="4" customWidth="1"/>
    <col min="12558" max="12558" width="11" style="4" customWidth="1"/>
    <col min="12559" max="12559" width="10.7109375" style="4" customWidth="1"/>
    <col min="12560" max="12560" width="9.7109375" style="4" customWidth="1"/>
    <col min="12561" max="12561" width="11.42578125" style="4" customWidth="1"/>
    <col min="12562" max="12571" width="8.140625" style="4" customWidth="1"/>
    <col min="12572" max="12572" width="8.28515625" style="4" customWidth="1"/>
    <col min="12573" max="12573" width="9.28515625" style="4" customWidth="1"/>
    <col min="12574" max="12800" width="9.140625" style="4" customWidth="1"/>
    <col min="12801" max="12801" width="2.85546875" style="4" customWidth="1"/>
    <col min="12802" max="12803" width="1.5703125" style="4" customWidth="1"/>
    <col min="12804" max="12804" width="2.5703125" style="4" customWidth="1"/>
    <col min="12805" max="12805" width="2" style="4" customWidth="1"/>
    <col min="12806" max="12809" width="6" style="4" customWidth="1"/>
    <col min="12810" max="12810" width="7.28515625" style="4" customWidth="1"/>
    <col min="12811" max="12811" width="11.42578125" style="4" customWidth="1"/>
    <col min="12812" max="12812" width="10.5703125" style="4" customWidth="1"/>
    <col min="12813" max="12813" width="9.7109375" style="4" customWidth="1"/>
    <col min="12814" max="12814" width="11" style="4" customWidth="1"/>
    <col min="12815" max="12815" width="10.7109375" style="4" customWidth="1"/>
    <col min="12816" max="12816" width="9.7109375" style="4" customWidth="1"/>
    <col min="12817" max="12817" width="11.42578125" style="4" customWidth="1"/>
    <col min="12818" max="12827" width="8.140625" style="4" customWidth="1"/>
    <col min="12828" max="12828" width="8.28515625" style="4" customWidth="1"/>
    <col min="12829" max="12829" width="9.28515625" style="4" customWidth="1"/>
    <col min="12830" max="13056" width="9.140625" style="4" customWidth="1"/>
    <col min="13057" max="13057" width="2.85546875" style="4" customWidth="1"/>
    <col min="13058" max="13059" width="1.5703125" style="4" customWidth="1"/>
    <col min="13060" max="13060" width="2.5703125" style="4" customWidth="1"/>
    <col min="13061" max="13061" width="2" style="4" customWidth="1"/>
    <col min="13062" max="13065" width="6" style="4" customWidth="1"/>
    <col min="13066" max="13066" width="7.28515625" style="4" customWidth="1"/>
    <col min="13067" max="13067" width="11.42578125" style="4" customWidth="1"/>
    <col min="13068" max="13068" width="10.5703125" style="4" customWidth="1"/>
    <col min="13069" max="13069" width="9.7109375" style="4" customWidth="1"/>
    <col min="13070" max="13070" width="11" style="4" customWidth="1"/>
    <col min="13071" max="13071" width="10.7109375" style="4" customWidth="1"/>
    <col min="13072" max="13072" width="9.7109375" style="4" customWidth="1"/>
    <col min="13073" max="13073" width="11.42578125" style="4" customWidth="1"/>
    <col min="13074" max="13083" width="8.140625" style="4" customWidth="1"/>
    <col min="13084" max="13084" width="8.28515625" style="4" customWidth="1"/>
    <col min="13085" max="13085" width="9.28515625" style="4" customWidth="1"/>
    <col min="13086" max="13312" width="9.140625" style="4" customWidth="1"/>
    <col min="13313" max="13313" width="2.85546875" style="4" customWidth="1"/>
    <col min="13314" max="13315" width="1.5703125" style="4" customWidth="1"/>
    <col min="13316" max="13316" width="2.5703125" style="4" customWidth="1"/>
    <col min="13317" max="13317" width="2" style="4" customWidth="1"/>
    <col min="13318" max="13321" width="6" style="4" customWidth="1"/>
    <col min="13322" max="13322" width="7.28515625" style="4" customWidth="1"/>
    <col min="13323" max="13323" width="11.42578125" style="4" customWidth="1"/>
    <col min="13324" max="13324" width="10.5703125" style="4" customWidth="1"/>
    <col min="13325" max="13325" width="9.7109375" style="4" customWidth="1"/>
    <col min="13326" max="13326" width="11" style="4" customWidth="1"/>
    <col min="13327" max="13327" width="10.7109375" style="4" customWidth="1"/>
    <col min="13328" max="13328" width="9.7109375" style="4" customWidth="1"/>
    <col min="13329" max="13329" width="11.42578125" style="4" customWidth="1"/>
    <col min="13330" max="13339" width="8.140625" style="4" customWidth="1"/>
    <col min="13340" max="13340" width="8.28515625" style="4" customWidth="1"/>
    <col min="13341" max="13341" width="9.28515625" style="4" customWidth="1"/>
    <col min="13342" max="13568" width="9.140625" style="4" customWidth="1"/>
    <col min="13569" max="13569" width="2.85546875" style="4" customWidth="1"/>
    <col min="13570" max="13571" width="1.5703125" style="4" customWidth="1"/>
    <col min="13572" max="13572" width="2.5703125" style="4" customWidth="1"/>
    <col min="13573" max="13573" width="2" style="4" customWidth="1"/>
    <col min="13574" max="13577" width="6" style="4" customWidth="1"/>
    <col min="13578" max="13578" width="7.28515625" style="4" customWidth="1"/>
    <col min="13579" max="13579" width="11.42578125" style="4" customWidth="1"/>
    <col min="13580" max="13580" width="10.5703125" style="4" customWidth="1"/>
    <col min="13581" max="13581" width="9.7109375" style="4" customWidth="1"/>
    <col min="13582" max="13582" width="11" style="4" customWidth="1"/>
    <col min="13583" max="13583" width="10.7109375" style="4" customWidth="1"/>
    <col min="13584" max="13584" width="9.7109375" style="4" customWidth="1"/>
    <col min="13585" max="13585" width="11.42578125" style="4" customWidth="1"/>
    <col min="13586" max="13595" width="8.140625" style="4" customWidth="1"/>
    <col min="13596" max="13596" width="8.28515625" style="4" customWidth="1"/>
    <col min="13597" max="13597" width="9.28515625" style="4" customWidth="1"/>
    <col min="13598" max="13824" width="9.140625" style="4" customWidth="1"/>
    <col min="13825" max="13825" width="2.85546875" style="4" customWidth="1"/>
    <col min="13826" max="13827" width="1.5703125" style="4" customWidth="1"/>
    <col min="13828" max="13828" width="2.5703125" style="4" customWidth="1"/>
    <col min="13829" max="13829" width="2" style="4" customWidth="1"/>
    <col min="13830" max="13833" width="6" style="4" customWidth="1"/>
    <col min="13834" max="13834" width="7.28515625" style="4" customWidth="1"/>
    <col min="13835" max="13835" width="11.42578125" style="4" customWidth="1"/>
    <col min="13836" max="13836" width="10.5703125" style="4" customWidth="1"/>
    <col min="13837" max="13837" width="9.7109375" style="4" customWidth="1"/>
    <col min="13838" max="13838" width="11" style="4" customWidth="1"/>
    <col min="13839" max="13839" width="10.7109375" style="4" customWidth="1"/>
    <col min="13840" max="13840" width="9.7109375" style="4" customWidth="1"/>
    <col min="13841" max="13841" width="11.42578125" style="4" customWidth="1"/>
    <col min="13842" max="13851" width="8.140625" style="4" customWidth="1"/>
    <col min="13852" max="13852" width="8.28515625" style="4" customWidth="1"/>
    <col min="13853" max="13853" width="9.28515625" style="4" customWidth="1"/>
    <col min="13854" max="14080" width="9.140625" style="4" customWidth="1"/>
    <col min="14081" max="14081" width="2.85546875" style="4" customWidth="1"/>
    <col min="14082" max="14083" width="1.5703125" style="4" customWidth="1"/>
    <col min="14084" max="14084" width="2.5703125" style="4" customWidth="1"/>
    <col min="14085" max="14085" width="2" style="4" customWidth="1"/>
    <col min="14086" max="14089" width="6" style="4" customWidth="1"/>
    <col min="14090" max="14090" width="7.28515625" style="4" customWidth="1"/>
    <col min="14091" max="14091" width="11.42578125" style="4" customWidth="1"/>
    <col min="14092" max="14092" width="10.5703125" style="4" customWidth="1"/>
    <col min="14093" max="14093" width="9.7109375" style="4" customWidth="1"/>
    <col min="14094" max="14094" width="11" style="4" customWidth="1"/>
    <col min="14095" max="14095" width="10.7109375" style="4" customWidth="1"/>
    <col min="14096" max="14096" width="9.7109375" style="4" customWidth="1"/>
    <col min="14097" max="14097" width="11.42578125" style="4" customWidth="1"/>
    <col min="14098" max="14107" width="8.140625" style="4" customWidth="1"/>
    <col min="14108" max="14108" width="8.28515625" style="4" customWidth="1"/>
    <col min="14109" max="14109" width="9.28515625" style="4" customWidth="1"/>
    <col min="14110" max="14336" width="9.140625" style="4" customWidth="1"/>
    <col min="14337" max="14337" width="2.85546875" style="4" customWidth="1"/>
    <col min="14338" max="14339" width="1.5703125" style="4" customWidth="1"/>
    <col min="14340" max="14340" width="2.5703125" style="4" customWidth="1"/>
    <col min="14341" max="14341" width="2" style="4" customWidth="1"/>
    <col min="14342" max="14345" width="6" style="4" customWidth="1"/>
    <col min="14346" max="14346" width="7.28515625" style="4" customWidth="1"/>
    <col min="14347" max="14347" width="11.42578125" style="4" customWidth="1"/>
    <col min="14348" max="14348" width="10.5703125" style="4" customWidth="1"/>
    <col min="14349" max="14349" width="9.7109375" style="4" customWidth="1"/>
    <col min="14350" max="14350" width="11" style="4" customWidth="1"/>
    <col min="14351" max="14351" width="10.7109375" style="4" customWidth="1"/>
    <col min="14352" max="14352" width="9.7109375" style="4" customWidth="1"/>
    <col min="14353" max="14353" width="11.42578125" style="4" customWidth="1"/>
    <col min="14354" max="14363" width="8.140625" style="4" customWidth="1"/>
    <col min="14364" max="14364" width="8.28515625" style="4" customWidth="1"/>
    <col min="14365" max="14365" width="9.28515625" style="4" customWidth="1"/>
    <col min="14366" max="14592" width="9.140625" style="4" customWidth="1"/>
    <col min="14593" max="14593" width="2.85546875" style="4" customWidth="1"/>
    <col min="14594" max="14595" width="1.5703125" style="4" customWidth="1"/>
    <col min="14596" max="14596" width="2.5703125" style="4" customWidth="1"/>
    <col min="14597" max="14597" width="2" style="4" customWidth="1"/>
    <col min="14598" max="14601" width="6" style="4" customWidth="1"/>
    <col min="14602" max="14602" width="7.28515625" style="4" customWidth="1"/>
    <col min="14603" max="14603" width="11.42578125" style="4" customWidth="1"/>
    <col min="14604" max="14604" width="10.5703125" style="4" customWidth="1"/>
    <col min="14605" max="14605" width="9.7109375" style="4" customWidth="1"/>
    <col min="14606" max="14606" width="11" style="4" customWidth="1"/>
    <col min="14607" max="14607" width="10.7109375" style="4" customWidth="1"/>
    <col min="14608" max="14608" width="9.7109375" style="4" customWidth="1"/>
    <col min="14609" max="14609" width="11.42578125" style="4" customWidth="1"/>
    <col min="14610" max="14619" width="8.140625" style="4" customWidth="1"/>
    <col min="14620" max="14620" width="8.28515625" style="4" customWidth="1"/>
    <col min="14621" max="14621" width="9.28515625" style="4" customWidth="1"/>
    <col min="14622" max="14848" width="9.140625" style="4" customWidth="1"/>
    <col min="14849" max="14849" width="2.85546875" style="4" customWidth="1"/>
    <col min="14850" max="14851" width="1.5703125" style="4" customWidth="1"/>
    <col min="14852" max="14852" width="2.5703125" style="4" customWidth="1"/>
    <col min="14853" max="14853" width="2" style="4" customWidth="1"/>
    <col min="14854" max="14857" width="6" style="4" customWidth="1"/>
    <col min="14858" max="14858" width="7.28515625" style="4" customWidth="1"/>
    <col min="14859" max="14859" width="11.42578125" style="4" customWidth="1"/>
    <col min="14860" max="14860" width="10.5703125" style="4" customWidth="1"/>
    <col min="14861" max="14861" width="9.7109375" style="4" customWidth="1"/>
    <col min="14862" max="14862" width="11" style="4" customWidth="1"/>
    <col min="14863" max="14863" width="10.7109375" style="4" customWidth="1"/>
    <col min="14864" max="14864" width="9.7109375" style="4" customWidth="1"/>
    <col min="14865" max="14865" width="11.42578125" style="4" customWidth="1"/>
    <col min="14866" max="14875" width="8.140625" style="4" customWidth="1"/>
    <col min="14876" max="14876" width="8.28515625" style="4" customWidth="1"/>
    <col min="14877" max="14877" width="9.28515625" style="4" customWidth="1"/>
    <col min="14878" max="15104" width="9.140625" style="4" customWidth="1"/>
    <col min="15105" max="15105" width="2.85546875" style="4" customWidth="1"/>
    <col min="15106" max="15107" width="1.5703125" style="4" customWidth="1"/>
    <col min="15108" max="15108" width="2.5703125" style="4" customWidth="1"/>
    <col min="15109" max="15109" width="2" style="4" customWidth="1"/>
    <col min="15110" max="15113" width="6" style="4" customWidth="1"/>
    <col min="15114" max="15114" width="7.28515625" style="4" customWidth="1"/>
    <col min="15115" max="15115" width="11.42578125" style="4" customWidth="1"/>
    <col min="15116" max="15116" width="10.5703125" style="4" customWidth="1"/>
    <col min="15117" max="15117" width="9.7109375" style="4" customWidth="1"/>
    <col min="15118" max="15118" width="11" style="4" customWidth="1"/>
    <col min="15119" max="15119" width="10.7109375" style="4" customWidth="1"/>
    <col min="15120" max="15120" width="9.7109375" style="4" customWidth="1"/>
    <col min="15121" max="15121" width="11.42578125" style="4" customWidth="1"/>
    <col min="15122" max="15131" width="8.140625" style="4" customWidth="1"/>
    <col min="15132" max="15132" width="8.28515625" style="4" customWidth="1"/>
    <col min="15133" max="15133" width="9.28515625" style="4" customWidth="1"/>
    <col min="15134" max="15360" width="9.140625" style="4" customWidth="1"/>
    <col min="15361" max="15361" width="2.85546875" style="4" customWidth="1"/>
    <col min="15362" max="15363" width="1.5703125" style="4" customWidth="1"/>
    <col min="15364" max="15364" width="2.5703125" style="4" customWidth="1"/>
    <col min="15365" max="15365" width="2" style="4" customWidth="1"/>
    <col min="15366" max="15369" width="6" style="4" customWidth="1"/>
    <col min="15370" max="15370" width="7.28515625" style="4" customWidth="1"/>
    <col min="15371" max="15371" width="11.42578125" style="4" customWidth="1"/>
    <col min="15372" max="15372" width="10.5703125" style="4" customWidth="1"/>
    <col min="15373" max="15373" width="9.7109375" style="4" customWidth="1"/>
    <col min="15374" max="15374" width="11" style="4" customWidth="1"/>
    <col min="15375" max="15375" width="10.7109375" style="4" customWidth="1"/>
    <col min="15376" max="15376" width="9.7109375" style="4" customWidth="1"/>
    <col min="15377" max="15377" width="11.42578125" style="4" customWidth="1"/>
    <col min="15378" max="15387" width="8.140625" style="4" customWidth="1"/>
    <col min="15388" max="15388" width="8.28515625" style="4" customWidth="1"/>
    <col min="15389" max="15389" width="9.28515625" style="4" customWidth="1"/>
    <col min="15390" max="15616" width="9.140625" style="4" customWidth="1"/>
    <col min="15617" max="15617" width="2.85546875" style="4" customWidth="1"/>
    <col min="15618" max="15619" width="1.5703125" style="4" customWidth="1"/>
    <col min="15620" max="15620" width="2.5703125" style="4" customWidth="1"/>
    <col min="15621" max="15621" width="2" style="4" customWidth="1"/>
    <col min="15622" max="15625" width="6" style="4" customWidth="1"/>
    <col min="15626" max="15626" width="7.28515625" style="4" customWidth="1"/>
    <col min="15627" max="15627" width="11.42578125" style="4" customWidth="1"/>
    <col min="15628" max="15628" width="10.5703125" style="4" customWidth="1"/>
    <col min="15629" max="15629" width="9.7109375" style="4" customWidth="1"/>
    <col min="15630" max="15630" width="11" style="4" customWidth="1"/>
    <col min="15631" max="15631" width="10.7109375" style="4" customWidth="1"/>
    <col min="15632" max="15632" width="9.7109375" style="4" customWidth="1"/>
    <col min="15633" max="15633" width="11.42578125" style="4" customWidth="1"/>
    <col min="15634" max="15643" width="8.140625" style="4" customWidth="1"/>
    <col min="15644" max="15644" width="8.28515625" style="4" customWidth="1"/>
    <col min="15645" max="15645" width="9.28515625" style="4" customWidth="1"/>
    <col min="15646" max="15872" width="9.140625" style="4" customWidth="1"/>
    <col min="15873" max="15873" width="2.85546875" style="4" customWidth="1"/>
    <col min="15874" max="15875" width="1.5703125" style="4" customWidth="1"/>
    <col min="15876" max="15876" width="2.5703125" style="4" customWidth="1"/>
    <col min="15877" max="15877" width="2" style="4" customWidth="1"/>
    <col min="15878" max="15881" width="6" style="4" customWidth="1"/>
    <col min="15882" max="15882" width="7.28515625" style="4" customWidth="1"/>
    <col min="15883" max="15883" width="11.42578125" style="4" customWidth="1"/>
    <col min="15884" max="15884" width="10.5703125" style="4" customWidth="1"/>
    <col min="15885" max="15885" width="9.7109375" style="4" customWidth="1"/>
    <col min="15886" max="15886" width="11" style="4" customWidth="1"/>
    <col min="15887" max="15887" width="10.7109375" style="4" customWidth="1"/>
    <col min="15888" max="15888" width="9.7109375" style="4" customWidth="1"/>
    <col min="15889" max="15889" width="11.42578125" style="4" customWidth="1"/>
    <col min="15890" max="15899" width="8.140625" style="4" customWidth="1"/>
    <col min="15900" max="15900" width="8.28515625" style="4" customWidth="1"/>
    <col min="15901" max="15901" width="9.28515625" style="4" customWidth="1"/>
    <col min="15902" max="16128" width="9.140625" style="4" customWidth="1"/>
    <col min="16129" max="16129" width="2.85546875" style="4" customWidth="1"/>
    <col min="16130" max="16131" width="1.5703125" style="4" customWidth="1"/>
    <col min="16132" max="16132" width="2.5703125" style="4" customWidth="1"/>
    <col min="16133" max="16133" width="2" style="4" customWidth="1"/>
    <col min="16134" max="16137" width="6" style="4" customWidth="1"/>
    <col min="16138" max="16138" width="7.28515625" style="4" customWidth="1"/>
    <col min="16139" max="16139" width="11.42578125" style="4" customWidth="1"/>
    <col min="16140" max="16140" width="10.5703125" style="4" customWidth="1"/>
    <col min="16141" max="16141" width="9.7109375" style="4" customWidth="1"/>
    <col min="16142" max="16142" width="11" style="4" customWidth="1"/>
    <col min="16143" max="16143" width="10.7109375" style="4" customWidth="1"/>
    <col min="16144" max="16144" width="9.7109375" style="4" customWidth="1"/>
    <col min="16145" max="16145" width="11.42578125" style="4" customWidth="1"/>
    <col min="16146" max="16155" width="8.140625" style="4" customWidth="1"/>
    <col min="16156" max="16156" width="8.28515625" style="4" customWidth="1"/>
    <col min="16157" max="16157" width="9.28515625" style="4" customWidth="1"/>
    <col min="16158" max="16384" width="9.140625" style="4" customWidth="1"/>
  </cols>
  <sheetData>
    <row r="1" spans="1:22" x14ac:dyDescent="0.2">
      <c r="A1" s="1">
        <f t="shared" ref="A1:A65" ca="1" si="0">CELL("row",A1)</f>
        <v>1</v>
      </c>
      <c r="C1" s="3" t="s">
        <v>0</v>
      </c>
      <c r="K1" s="5" t="s">
        <v>1</v>
      </c>
      <c r="M1" s="6" t="s">
        <v>2</v>
      </c>
      <c r="N1" s="7" t="s">
        <v>3</v>
      </c>
      <c r="O1" s="8"/>
      <c r="P1" s="9" t="s">
        <v>90</v>
      </c>
      <c r="R1" s="10" t="s">
        <v>4</v>
      </c>
      <c r="S1" s="11" t="s">
        <v>5</v>
      </c>
    </row>
    <row r="2" spans="1:22" x14ac:dyDescent="0.2">
      <c r="A2" s="1">
        <f t="shared" ca="1" si="0"/>
        <v>2</v>
      </c>
      <c r="D2" s="114"/>
      <c r="E2" s="114"/>
      <c r="F2" s="114"/>
      <c r="G2" s="114"/>
      <c r="H2" s="114"/>
      <c r="I2" s="114"/>
      <c r="J2" s="114"/>
      <c r="K2" s="114"/>
      <c r="L2" s="12"/>
    </row>
    <row r="3" spans="1:22" ht="13.5" thickBot="1" x14ac:dyDescent="0.25">
      <c r="A3" s="1"/>
      <c r="C3" s="115" t="s">
        <v>91</v>
      </c>
      <c r="D3" s="116"/>
      <c r="E3" s="116"/>
      <c r="F3" s="116"/>
      <c r="G3" s="116"/>
      <c r="H3" s="116"/>
      <c r="I3" s="116"/>
      <c r="J3" s="116"/>
      <c r="K3" s="113"/>
      <c r="L3" s="117" t="s">
        <v>92</v>
      </c>
      <c r="M3" s="118"/>
      <c r="N3" s="118"/>
      <c r="O3" s="117" t="s">
        <v>93</v>
      </c>
    </row>
    <row r="4" spans="1:22" ht="13.5" thickBot="1" x14ac:dyDescent="0.25">
      <c r="A4" s="1">
        <f t="shared" ca="1" si="0"/>
        <v>4</v>
      </c>
      <c r="B4" s="13"/>
      <c r="C4" s="14"/>
      <c r="D4" s="15"/>
      <c r="E4" s="15"/>
      <c r="F4" s="15"/>
      <c r="G4" s="15"/>
      <c r="H4" s="15"/>
      <c r="I4" s="15"/>
      <c r="J4" s="15"/>
      <c r="K4" s="119" t="s">
        <v>6</v>
      </c>
      <c r="L4" s="120"/>
      <c r="M4" s="120"/>
      <c r="N4" s="184" t="s">
        <v>7</v>
      </c>
      <c r="O4" s="185"/>
      <c r="P4" s="186"/>
    </row>
    <row r="5" spans="1:22" ht="13.5" thickTop="1" x14ac:dyDescent="0.2">
      <c r="A5" s="1">
        <f t="shared" ca="1" si="0"/>
        <v>5</v>
      </c>
      <c r="B5" s="13"/>
      <c r="C5" s="16" t="s">
        <v>8</v>
      </c>
      <c r="D5" s="17"/>
      <c r="E5" s="17"/>
      <c r="F5" s="17"/>
      <c r="G5" s="17"/>
      <c r="H5" s="17"/>
      <c r="I5" s="17"/>
      <c r="J5" s="18" t="s">
        <v>9</v>
      </c>
      <c r="K5" s="121" t="s">
        <v>10</v>
      </c>
      <c r="L5" s="122" t="str">
        <f>Curr&amp;"/ц"</f>
        <v>євро/ц</v>
      </c>
      <c r="M5" s="122" t="str">
        <f>Curr</f>
        <v>євро</v>
      </c>
      <c r="N5" s="187" t="s">
        <v>10</v>
      </c>
      <c r="O5" s="19" t="str">
        <f>Curr&amp;"/ц"</f>
        <v>євро/ц</v>
      </c>
      <c r="P5" s="188" t="str">
        <f>Curr</f>
        <v>євро</v>
      </c>
    </row>
    <row r="6" spans="1:22" x14ac:dyDescent="0.2">
      <c r="A6" s="1">
        <f t="shared" ca="1" si="0"/>
        <v>6</v>
      </c>
      <c r="B6" s="13"/>
      <c r="C6" s="20"/>
      <c r="D6" s="21" t="s">
        <v>11</v>
      </c>
      <c r="E6" s="22"/>
      <c r="F6" s="22"/>
      <c r="G6" s="22"/>
      <c r="H6" s="22"/>
      <c r="I6" s="22"/>
      <c r="J6" s="23" t="str">
        <f>J7</f>
        <v>ц</v>
      </c>
      <c r="K6" s="123">
        <f>SUM(K7:K9)</f>
        <v>60</v>
      </c>
      <c r="L6" s="124"/>
      <c r="M6" s="124"/>
      <c r="N6" s="189">
        <f>SUM(N7:N9)</f>
        <v>70</v>
      </c>
      <c r="O6" s="24"/>
      <c r="P6" s="190"/>
      <c r="V6" s="25"/>
    </row>
    <row r="7" spans="1:22" x14ac:dyDescent="0.2">
      <c r="A7" s="1">
        <f t="shared" ca="1" si="0"/>
        <v>7</v>
      </c>
      <c r="B7" s="13"/>
      <c r="C7" s="20"/>
      <c r="D7" s="17"/>
      <c r="E7" s="26" t="s">
        <v>12</v>
      </c>
      <c r="F7" s="22"/>
      <c r="G7" s="22"/>
      <c r="H7" s="22"/>
      <c r="I7" s="22"/>
      <c r="J7" s="27" t="s">
        <v>13</v>
      </c>
      <c r="K7" s="125">
        <v>53</v>
      </c>
      <c r="L7" s="126">
        <v>11.5</v>
      </c>
      <c r="M7" s="127">
        <f>L7*K7</f>
        <v>609.5</v>
      </c>
      <c r="N7" s="191">
        <v>62</v>
      </c>
      <c r="O7" s="28">
        <v>11.5</v>
      </c>
      <c r="P7" s="192">
        <f>O7*N7</f>
        <v>713</v>
      </c>
    </row>
    <row r="8" spans="1:22" x14ac:dyDescent="0.2">
      <c r="A8" s="1">
        <f t="shared" ca="1" si="0"/>
        <v>8</v>
      </c>
      <c r="B8" s="13"/>
      <c r="C8" s="20"/>
      <c r="D8" s="17"/>
      <c r="E8" s="26" t="s">
        <v>14</v>
      </c>
      <c r="F8" s="22"/>
      <c r="G8" s="22"/>
      <c r="H8" s="22"/>
      <c r="I8" s="22"/>
      <c r="J8" s="27" t="s">
        <v>13</v>
      </c>
      <c r="K8" s="125">
        <v>7</v>
      </c>
      <c r="L8" s="126">
        <v>10.8</v>
      </c>
      <c r="M8" s="127">
        <f>L8*K8</f>
        <v>75.600000000000009</v>
      </c>
      <c r="N8" s="191">
        <v>8</v>
      </c>
      <c r="O8" s="28">
        <v>10.8</v>
      </c>
      <c r="P8" s="192">
        <f>O8*N8</f>
        <v>86.4</v>
      </c>
    </row>
    <row r="9" spans="1:22" x14ac:dyDescent="0.2">
      <c r="A9" s="1">
        <f t="shared" ca="1" si="0"/>
        <v>9</v>
      </c>
      <c r="B9" s="13"/>
      <c r="C9" s="20"/>
      <c r="D9" s="17"/>
      <c r="E9" s="29" t="s">
        <v>15</v>
      </c>
      <c r="F9" s="30"/>
      <c r="G9" s="30"/>
      <c r="H9" s="30"/>
      <c r="I9" s="30"/>
      <c r="J9" s="31">
        <v>0</v>
      </c>
      <c r="K9" s="128"/>
      <c r="L9" s="129">
        <v>0</v>
      </c>
      <c r="M9" s="130">
        <f>L9*K9</f>
        <v>0</v>
      </c>
      <c r="N9" s="193"/>
      <c r="O9" s="32"/>
      <c r="P9" s="194">
        <f>O9*N9</f>
        <v>0</v>
      </c>
    </row>
    <row r="10" spans="1:22" s="38" customFormat="1" x14ac:dyDescent="0.2">
      <c r="A10" s="1">
        <f t="shared" ca="1" si="0"/>
        <v>10</v>
      </c>
      <c r="B10" s="13"/>
      <c r="C10" s="20"/>
      <c r="D10" s="33" t="s">
        <v>16</v>
      </c>
      <c r="E10" s="34"/>
      <c r="F10" s="34"/>
      <c r="G10" s="34"/>
      <c r="H10" s="34" t="s">
        <v>17</v>
      </c>
      <c r="I10" s="35"/>
      <c r="J10" s="36" t="s">
        <v>3</v>
      </c>
      <c r="K10" s="131">
        <v>1</v>
      </c>
      <c r="L10" s="132">
        <v>348</v>
      </c>
      <c r="M10" s="133">
        <f>L10*K10</f>
        <v>348</v>
      </c>
      <c r="N10" s="195">
        <v>1</v>
      </c>
      <c r="O10" s="37">
        <v>348</v>
      </c>
      <c r="P10" s="196">
        <f>O10*N10</f>
        <v>348</v>
      </c>
      <c r="Q10" s="4"/>
      <c r="R10" s="4"/>
      <c r="S10" s="4"/>
    </row>
    <row r="11" spans="1:22" ht="13.5" thickBot="1" x14ac:dyDescent="0.25">
      <c r="A11" s="1">
        <f t="shared" ca="1" si="0"/>
        <v>11</v>
      </c>
      <c r="B11" s="13"/>
      <c r="C11" s="39" t="s">
        <v>18</v>
      </c>
      <c r="D11" s="40"/>
      <c r="E11" s="41"/>
      <c r="F11" s="41"/>
      <c r="G11" s="41"/>
      <c r="H11" s="41"/>
      <c r="I11" s="41"/>
      <c r="J11" s="41"/>
      <c r="K11" s="134"/>
      <c r="L11" s="135"/>
      <c r="M11" s="136">
        <f>SUM(M7:M10)</f>
        <v>1033.0999999999999</v>
      </c>
      <c r="N11" s="197"/>
      <c r="O11" s="41"/>
      <c r="P11" s="198">
        <f>SUM(P7:P10)</f>
        <v>1147.4000000000001</v>
      </c>
    </row>
    <row r="12" spans="1:22" s="38" customFormat="1" ht="13.5" thickTop="1" x14ac:dyDescent="0.2">
      <c r="A12" s="1">
        <f t="shared" ca="1" si="0"/>
        <v>12</v>
      </c>
      <c r="B12" s="13"/>
      <c r="C12" s="42" t="s">
        <v>19</v>
      </c>
      <c r="D12" s="34"/>
      <c r="E12" s="34"/>
      <c r="F12" s="34"/>
      <c r="G12" s="34"/>
      <c r="H12" s="34"/>
      <c r="I12" s="34"/>
      <c r="J12" s="34"/>
      <c r="K12" s="137"/>
      <c r="L12" s="138"/>
      <c r="M12" s="138"/>
      <c r="N12" s="199"/>
      <c r="O12" s="34"/>
      <c r="P12" s="200"/>
      <c r="Q12" s="4"/>
      <c r="R12" s="4"/>
      <c r="S12" s="4"/>
    </row>
    <row r="13" spans="1:22" s="38" customFormat="1" x14ac:dyDescent="0.2">
      <c r="A13" s="1">
        <f t="shared" ca="1" si="0"/>
        <v>13</v>
      </c>
      <c r="B13" s="13"/>
      <c r="C13" s="43" t="s">
        <v>20</v>
      </c>
      <c r="D13" s="44"/>
      <c r="E13" s="44"/>
      <c r="F13" s="44"/>
      <c r="G13" s="44"/>
      <c r="H13" s="44"/>
      <c r="I13" s="44"/>
      <c r="J13" s="18" t="s">
        <v>9</v>
      </c>
      <c r="K13" s="121" t="s">
        <v>10</v>
      </c>
      <c r="L13" s="122" t="str">
        <f>Curr&amp;"/ц"</f>
        <v>євро/ц</v>
      </c>
      <c r="M13" s="122" t="str">
        <f>Curr</f>
        <v>євро</v>
      </c>
      <c r="N13" s="187" t="s">
        <v>10</v>
      </c>
      <c r="O13" s="19" t="str">
        <f>Curr&amp;"/ц"</f>
        <v>євро/ц</v>
      </c>
      <c r="P13" s="201" t="str">
        <f>Curr</f>
        <v>євро</v>
      </c>
      <c r="Q13" s="4"/>
      <c r="R13" s="4"/>
      <c r="S13" s="4"/>
    </row>
    <row r="14" spans="1:22" s="38" customFormat="1" x14ac:dyDescent="0.2">
      <c r="A14" s="1">
        <f t="shared" ca="1" si="0"/>
        <v>14</v>
      </c>
      <c r="B14" s="13"/>
      <c r="C14" s="45"/>
      <c r="D14" s="26" t="s">
        <v>21</v>
      </c>
      <c r="E14" s="46"/>
      <c r="F14" s="46"/>
      <c r="G14" s="46"/>
      <c r="H14" s="46"/>
      <c r="I14" s="46"/>
      <c r="J14" s="27" t="s">
        <v>13</v>
      </c>
      <c r="K14" s="139">
        <v>0.6</v>
      </c>
      <c r="L14" s="140">
        <v>43</v>
      </c>
      <c r="M14" s="141">
        <f>L14*K14</f>
        <v>25.8</v>
      </c>
      <c r="N14" s="202">
        <v>1.8</v>
      </c>
      <c r="O14" s="47">
        <v>43</v>
      </c>
      <c r="P14" s="203">
        <f>O14*N14</f>
        <v>77.400000000000006</v>
      </c>
      <c r="Q14" s="4"/>
      <c r="R14" s="4"/>
      <c r="S14" s="4"/>
    </row>
    <row r="15" spans="1:22" s="38" customFormat="1" x14ac:dyDescent="0.2">
      <c r="A15" s="1">
        <f t="shared" ca="1" si="0"/>
        <v>15</v>
      </c>
      <c r="B15" s="13"/>
      <c r="C15" s="45"/>
      <c r="D15" s="48" t="s">
        <v>22</v>
      </c>
      <c r="E15" s="46"/>
      <c r="F15" s="46"/>
      <c r="G15" s="46"/>
      <c r="H15" s="46"/>
      <c r="I15" s="46"/>
      <c r="J15" s="27" t="s">
        <v>13</v>
      </c>
      <c r="K15" s="139">
        <v>1.2</v>
      </c>
      <c r="L15" s="140">
        <f>[1]Text!Q105</f>
        <v>13.8</v>
      </c>
      <c r="M15" s="141">
        <f>L15*K15</f>
        <v>16.559999999999999</v>
      </c>
      <c r="N15" s="202"/>
      <c r="O15" s="47"/>
      <c r="P15" s="203">
        <f>O15*N15</f>
        <v>0</v>
      </c>
      <c r="Q15" s="4"/>
      <c r="R15" s="4"/>
      <c r="S15" s="4"/>
    </row>
    <row r="16" spans="1:22" s="38" customFormat="1" x14ac:dyDescent="0.2">
      <c r="A16" s="1">
        <f t="shared" ca="1" si="0"/>
        <v>16</v>
      </c>
      <c r="B16" s="13"/>
      <c r="C16" s="45"/>
      <c r="D16" s="26">
        <v>0</v>
      </c>
      <c r="E16" s="46"/>
      <c r="F16" s="46"/>
      <c r="G16" s="46"/>
      <c r="H16" s="46"/>
      <c r="I16" s="46"/>
      <c r="J16" s="27">
        <v>0</v>
      </c>
      <c r="K16" s="139"/>
      <c r="L16" s="140">
        <v>0</v>
      </c>
      <c r="M16" s="141">
        <f>L16*K16</f>
        <v>0</v>
      </c>
      <c r="N16" s="202"/>
      <c r="O16" s="47">
        <v>0</v>
      </c>
      <c r="P16" s="203">
        <f>O16*N16</f>
        <v>0</v>
      </c>
      <c r="Q16" s="4"/>
      <c r="R16" s="4"/>
      <c r="S16" s="4"/>
    </row>
    <row r="17" spans="1:20" s="38" customFormat="1" x14ac:dyDescent="0.2">
      <c r="A17" s="1">
        <f t="shared" ca="1" si="0"/>
        <v>17</v>
      </c>
      <c r="B17" s="13"/>
      <c r="C17" s="49"/>
      <c r="D17" s="50" t="s">
        <v>23</v>
      </c>
      <c r="E17" s="34"/>
      <c r="F17" s="34"/>
      <c r="G17" s="34"/>
      <c r="H17" s="34"/>
      <c r="I17" s="34"/>
      <c r="J17" s="34"/>
      <c r="K17" s="142"/>
      <c r="L17" s="138"/>
      <c r="M17" s="143">
        <f>SUM(M14:M16)</f>
        <v>42.36</v>
      </c>
      <c r="N17" s="204"/>
      <c r="O17" s="34"/>
      <c r="P17" s="205">
        <f>SUM(P14:P16)</f>
        <v>77.400000000000006</v>
      </c>
      <c r="Q17" s="51"/>
      <c r="R17" s="4"/>
      <c r="S17" s="4"/>
    </row>
    <row r="18" spans="1:20" s="38" customFormat="1" x14ac:dyDescent="0.2">
      <c r="A18" s="1">
        <f t="shared" ca="1" si="0"/>
        <v>18</v>
      </c>
      <c r="B18" s="13"/>
      <c r="C18" s="43" t="s">
        <v>24</v>
      </c>
      <c r="D18" s="44"/>
      <c r="E18" s="44"/>
      <c r="F18" s="44"/>
      <c r="G18" s="52" t="s">
        <v>25</v>
      </c>
      <c r="H18" s="53" t="s">
        <v>26</v>
      </c>
      <c r="I18" s="54" t="s">
        <v>27</v>
      </c>
      <c r="J18" s="54" t="s">
        <v>27</v>
      </c>
      <c r="K18" s="144"/>
      <c r="L18" s="145" t="str">
        <f ca="1">IF($A18=0,""," "&amp;$G19&amp;"  : "&amp;$H19&amp;"   =   1  :")</f>
        <v xml:space="preserve"> Зерно  : солома   =   1  :</v>
      </c>
      <c r="M18" s="146">
        <v>1.1000000000000001</v>
      </c>
      <c r="N18" s="206"/>
      <c r="O18" s="55" t="str">
        <f ca="1">IF($A18=0,""," "&amp;$G19&amp;"  : "&amp;$H19&amp;"   =   1  :")</f>
        <v xml:space="preserve"> Зерно  : солома   =   1  :</v>
      </c>
      <c r="P18" s="207">
        <v>1.1000000000000001</v>
      </c>
      <c r="Q18" s="4"/>
      <c r="R18" s="4"/>
      <c r="S18" s="4"/>
      <c r="T18" s="4"/>
    </row>
    <row r="19" spans="1:20" s="38" customFormat="1" x14ac:dyDescent="0.2">
      <c r="A19" s="1">
        <f t="shared" ca="1" si="0"/>
        <v>19</v>
      </c>
      <c r="B19" s="13"/>
      <c r="C19" s="45"/>
      <c r="D19" s="56" t="s">
        <v>28</v>
      </c>
      <c r="E19" s="34"/>
      <c r="F19" s="34"/>
      <c r="G19" s="57" t="s">
        <v>29</v>
      </c>
      <c r="H19" s="58" t="s">
        <v>30</v>
      </c>
      <c r="I19" s="59" t="s">
        <v>31</v>
      </c>
      <c r="J19" s="60" t="s">
        <v>32</v>
      </c>
      <c r="K19" s="147" t="s">
        <v>33</v>
      </c>
      <c r="L19" s="148" t="str">
        <f>Curr&amp;"/"&amp;K19</f>
        <v>євро/кг</v>
      </c>
      <c r="M19" s="148" t="str">
        <f>Curr</f>
        <v>євро</v>
      </c>
      <c r="N19" s="208" t="str">
        <f>K19</f>
        <v>кг</v>
      </c>
      <c r="O19" s="61" t="str">
        <f>Curr&amp;"/"&amp;N19</f>
        <v>євро/кг</v>
      </c>
      <c r="P19" s="209" t="str">
        <f>Curr</f>
        <v>євро</v>
      </c>
      <c r="Q19" s="4"/>
      <c r="R19" s="4"/>
      <c r="S19" s="4"/>
      <c r="T19" s="62"/>
    </row>
    <row r="20" spans="1:20" s="38" customFormat="1" x14ac:dyDescent="0.2">
      <c r="A20" s="1">
        <f t="shared" ca="1" si="0"/>
        <v>20</v>
      </c>
      <c r="B20" s="13"/>
      <c r="C20" s="45"/>
      <c r="D20" s="63" t="s">
        <v>34</v>
      </c>
      <c r="E20" s="46"/>
      <c r="F20" s="64"/>
      <c r="G20" s="65">
        <v>2.2000000000000002</v>
      </c>
      <c r="H20" s="65">
        <v>0.4</v>
      </c>
      <c r="I20" s="66">
        <v>1.1000000000000001</v>
      </c>
      <c r="J20" s="67">
        <v>0.4</v>
      </c>
      <c r="K20" s="149">
        <f>IF($I$23=0,0,((($G20*K$6/$I$23)+($H20*K$6/$I$23*M$18))*$I20)-($H20*K$6/$I$23*M$18*$J20))</f>
        <v>163.68</v>
      </c>
      <c r="L20" s="126">
        <v>0.63</v>
      </c>
      <c r="M20" s="141">
        <f>L20*K20</f>
        <v>103.11840000000001</v>
      </c>
      <c r="N20" s="210">
        <f>IF($I$23=0,0,((($G20*N$6/$I$23)+($H20*N$6/$I$23*P$18))*$I20)-($H20*N$6/$I$23*P$18*$J20))</f>
        <v>190.96000000000004</v>
      </c>
      <c r="O20" s="28">
        <v>0.63</v>
      </c>
      <c r="P20" s="203">
        <f>O20*N20</f>
        <v>120.30480000000003</v>
      </c>
      <c r="Q20" s="4"/>
      <c r="S20" s="4"/>
    </row>
    <row r="21" spans="1:20" s="38" customFormat="1" x14ac:dyDescent="0.2">
      <c r="A21" s="1">
        <f t="shared" ca="1" si="0"/>
        <v>21</v>
      </c>
      <c r="B21" s="13"/>
      <c r="C21" s="45"/>
      <c r="D21" s="68" t="s">
        <v>35</v>
      </c>
      <c r="E21" s="46"/>
      <c r="F21" s="64"/>
      <c r="G21" s="65">
        <v>0.8</v>
      </c>
      <c r="H21" s="65">
        <v>0.5</v>
      </c>
      <c r="I21" s="66">
        <v>1</v>
      </c>
      <c r="J21" s="67">
        <v>1</v>
      </c>
      <c r="K21" s="149">
        <f>IF($I$23=0,0,((($G21*K$6/$I$23)+($H21*K$6/$I$23*M$18))*$I21)-($H21*K$6/$I$23*M$18*$J21))</f>
        <v>48</v>
      </c>
      <c r="L21" s="126">
        <v>0.57999999999999996</v>
      </c>
      <c r="M21" s="141">
        <f>L21*K21</f>
        <v>27.839999999999996</v>
      </c>
      <c r="N21" s="210">
        <f>IF($I$23=0,0,((($G21*N$6/$I$23)+($H21*N$6/$I$23*P$18))*$I21)-($H21*N$6/$I$23*P$18*$J21))</f>
        <v>56</v>
      </c>
      <c r="O21" s="28">
        <v>0.57999999999999996</v>
      </c>
      <c r="P21" s="203">
        <f>O21*N21</f>
        <v>32.479999999999997</v>
      </c>
      <c r="Q21" s="4"/>
      <c r="S21" s="4"/>
    </row>
    <row r="22" spans="1:20" s="38" customFormat="1" x14ac:dyDescent="0.2">
      <c r="A22" s="1">
        <f t="shared" ca="1" si="0"/>
        <v>22</v>
      </c>
      <c r="B22" s="13"/>
      <c r="C22" s="45"/>
      <c r="D22" s="68" t="s">
        <v>36</v>
      </c>
      <c r="E22" s="46"/>
      <c r="F22" s="46"/>
      <c r="G22" s="65">
        <v>0.6</v>
      </c>
      <c r="H22" s="65">
        <v>1.1000000000000001</v>
      </c>
      <c r="I22" s="66">
        <v>1</v>
      </c>
      <c r="J22" s="67">
        <v>1</v>
      </c>
      <c r="K22" s="149">
        <f>IF($I$23=0,0,((($G22*K$6/$I$23)+($H22*K$6/$I$23*M$18))*$I22)-($H22*K$6/$I$23*M$18*$J22))</f>
        <v>36</v>
      </c>
      <c r="L22" s="126">
        <v>0.31</v>
      </c>
      <c r="M22" s="141">
        <f>L22*K22</f>
        <v>11.16</v>
      </c>
      <c r="N22" s="210">
        <f>IF($I$23=0,0,((($G22*N$6/$I$23)+($H22*N$6/$I$23*P$18))*$I22)-($H22*N$6/$I$23*P$18*$J22))</f>
        <v>42</v>
      </c>
      <c r="O22" s="28">
        <v>0.31</v>
      </c>
      <c r="P22" s="203">
        <f>O22*N22</f>
        <v>13.02</v>
      </c>
      <c r="Q22" s="4"/>
      <c r="S22" s="4"/>
    </row>
    <row r="23" spans="1:20" s="38" customFormat="1" x14ac:dyDescent="0.2">
      <c r="A23" s="1">
        <f t="shared" ca="1" si="0"/>
        <v>23</v>
      </c>
      <c r="B23" s="13"/>
      <c r="C23" s="49"/>
      <c r="D23" s="50" t="s">
        <v>37</v>
      </c>
      <c r="E23" s="34"/>
      <c r="F23" s="34"/>
      <c r="G23" s="34"/>
      <c r="H23" s="69" t="str">
        <f>"( "&amp;H18&amp;" ="</f>
        <v>( /1 ц =</v>
      </c>
      <c r="I23" s="70">
        <v>1</v>
      </c>
      <c r="J23" s="71" t="str">
        <f>J6&amp;" )"</f>
        <v>ц )</v>
      </c>
      <c r="K23" s="142"/>
      <c r="L23" s="138"/>
      <c r="M23" s="143">
        <f>SUM(M20:M22)</f>
        <v>142.11840000000001</v>
      </c>
      <c r="N23" s="204"/>
      <c r="O23" s="34"/>
      <c r="P23" s="205">
        <f>SUM(P20:P22)</f>
        <v>165.80480000000003</v>
      </c>
      <c r="Q23" s="51"/>
    </row>
    <row r="24" spans="1:20" s="38" customFormat="1" x14ac:dyDescent="0.2">
      <c r="A24" s="1">
        <f t="shared" ca="1" si="0"/>
        <v>24</v>
      </c>
      <c r="B24" s="13"/>
      <c r="C24" s="43" t="s">
        <v>38</v>
      </c>
      <c r="D24" s="44"/>
      <c r="E24" s="44"/>
      <c r="F24" s="44"/>
      <c r="G24" s="44"/>
      <c r="H24" s="44"/>
      <c r="I24" s="72" t="s">
        <v>39</v>
      </c>
      <c r="J24" s="73"/>
      <c r="K24" s="147" t="s">
        <v>40</v>
      </c>
      <c r="L24" s="148" t="str">
        <f>Curr&amp;"/од. вим."</f>
        <v>євро/од. вим.</v>
      </c>
      <c r="M24" s="148" t="str">
        <f>Curr</f>
        <v>євро</v>
      </c>
      <c r="N24" s="211" t="s">
        <v>40</v>
      </c>
      <c r="O24" s="61" t="str">
        <f>Curr&amp;"/од. вим."</f>
        <v>євро/од. вим.</v>
      </c>
      <c r="P24" s="209" t="str">
        <f>Curr</f>
        <v>євро</v>
      </c>
    </row>
    <row r="25" spans="1:20" s="38" customFormat="1" x14ac:dyDescent="0.2">
      <c r="A25" s="1">
        <f t="shared" ca="1" si="0"/>
        <v>25</v>
      </c>
      <c r="B25" s="13"/>
      <c r="C25" s="45"/>
      <c r="D25" s="26" t="s">
        <v>41</v>
      </c>
      <c r="E25" s="46"/>
      <c r="F25" s="46"/>
      <c r="G25" s="46"/>
      <c r="H25" s="46"/>
      <c r="I25" s="74">
        <v>0.2</v>
      </c>
      <c r="J25" s="75" t="s">
        <v>42</v>
      </c>
      <c r="K25" s="150">
        <f>K15</f>
        <v>1.2</v>
      </c>
      <c r="L25" s="126">
        <v>43</v>
      </c>
      <c r="M25" s="151">
        <f t="shared" ref="M25:M32" si="1">L25*K25*$I25</f>
        <v>10.32</v>
      </c>
      <c r="N25" s="212"/>
      <c r="O25" s="76"/>
      <c r="P25" s="213">
        <f t="shared" ref="P25:P32" si="2">O25*N25*$I25</f>
        <v>0</v>
      </c>
    </row>
    <row r="26" spans="1:20" s="38" customFormat="1" x14ac:dyDescent="0.2">
      <c r="A26" s="1">
        <f t="shared" ca="1" si="0"/>
        <v>26</v>
      </c>
      <c r="B26" s="13"/>
      <c r="C26" s="45"/>
      <c r="D26" s="26" t="s">
        <v>43</v>
      </c>
      <c r="E26" s="46"/>
      <c r="F26" s="46"/>
      <c r="G26" s="46"/>
      <c r="H26" s="46"/>
      <c r="I26" s="74">
        <v>0.2</v>
      </c>
      <c r="J26" s="27" t="s">
        <v>44</v>
      </c>
      <c r="K26" s="150">
        <v>1</v>
      </c>
      <c r="L26" s="126">
        <v>205</v>
      </c>
      <c r="M26" s="151">
        <f>L26*K26*$I26</f>
        <v>41</v>
      </c>
      <c r="N26" s="214">
        <v>1</v>
      </c>
      <c r="O26" s="28">
        <v>205</v>
      </c>
      <c r="P26" s="213">
        <f>O26*N26*$I26</f>
        <v>41</v>
      </c>
    </row>
    <row r="27" spans="1:20" x14ac:dyDescent="0.2">
      <c r="A27" s="1">
        <f t="shared" ca="1" si="0"/>
        <v>27</v>
      </c>
      <c r="B27" s="13"/>
      <c r="C27" s="20"/>
      <c r="D27" s="48" t="s">
        <v>45</v>
      </c>
      <c r="E27" s="22"/>
      <c r="F27" s="22"/>
      <c r="G27" s="22"/>
      <c r="H27" s="22"/>
      <c r="I27" s="74">
        <v>1</v>
      </c>
      <c r="J27" s="27" t="s">
        <v>46</v>
      </c>
      <c r="K27" s="152">
        <v>0.5</v>
      </c>
      <c r="L27" s="126">
        <v>5.5</v>
      </c>
      <c r="M27" s="153">
        <f>L27*K27*$I27</f>
        <v>2.75</v>
      </c>
      <c r="N27" s="215">
        <v>1</v>
      </c>
      <c r="O27" s="28">
        <v>5.5</v>
      </c>
      <c r="P27" s="216">
        <f>O27*N27*$I27</f>
        <v>5.5</v>
      </c>
      <c r="Q27" s="38"/>
    </row>
    <row r="28" spans="1:20" x14ac:dyDescent="0.2">
      <c r="A28" s="1">
        <f t="shared" ca="1" si="0"/>
        <v>28</v>
      </c>
      <c r="B28" s="13"/>
      <c r="C28" s="20"/>
      <c r="D28" s="48" t="s">
        <v>47</v>
      </c>
      <c r="E28" s="22"/>
      <c r="F28" s="22"/>
      <c r="G28" s="22"/>
      <c r="H28" s="22"/>
      <c r="I28" s="74">
        <v>0.5</v>
      </c>
      <c r="J28" s="27" t="s">
        <v>46</v>
      </c>
      <c r="K28" s="152">
        <v>0.33</v>
      </c>
      <c r="L28" s="126">
        <v>51</v>
      </c>
      <c r="M28" s="153">
        <f>L28*K28*$I28</f>
        <v>8.4150000000000009</v>
      </c>
      <c r="N28" s="215">
        <v>0.5</v>
      </c>
      <c r="O28" s="28">
        <v>51</v>
      </c>
      <c r="P28" s="216">
        <f>O28*N28*$I28</f>
        <v>12.75</v>
      </c>
      <c r="Q28" s="38"/>
    </row>
    <row r="29" spans="1:20" x14ac:dyDescent="0.2">
      <c r="A29" s="1">
        <f t="shared" ca="1" si="0"/>
        <v>29</v>
      </c>
      <c r="B29" s="13"/>
      <c r="C29" s="20"/>
      <c r="D29" s="48" t="s">
        <v>48</v>
      </c>
      <c r="E29" s="46"/>
      <c r="F29" s="46"/>
      <c r="G29" s="46"/>
      <c r="H29" s="46"/>
      <c r="I29" s="74">
        <v>2</v>
      </c>
      <c r="J29" s="27" t="s">
        <v>46</v>
      </c>
      <c r="K29" s="154"/>
      <c r="L29" s="155"/>
      <c r="M29" s="153">
        <f>L29*K29*$I29</f>
        <v>0</v>
      </c>
      <c r="N29" s="215">
        <v>0.5</v>
      </c>
      <c r="O29" s="28">
        <v>31</v>
      </c>
      <c r="P29" s="216">
        <f>O29*N29*$I29</f>
        <v>31</v>
      </c>
      <c r="Q29" s="38"/>
    </row>
    <row r="30" spans="1:20" x14ac:dyDescent="0.2">
      <c r="A30" s="1">
        <f t="shared" ca="1" si="0"/>
        <v>30</v>
      </c>
      <c r="B30" s="13"/>
      <c r="C30" s="20"/>
      <c r="D30" s="26" t="s">
        <v>15</v>
      </c>
      <c r="E30" s="22"/>
      <c r="F30" s="22"/>
      <c r="G30" s="22"/>
      <c r="H30" s="22"/>
      <c r="I30" s="74">
        <v>0</v>
      </c>
      <c r="J30" s="27" t="s">
        <v>15</v>
      </c>
      <c r="K30" s="154"/>
      <c r="L30" s="155">
        <v>0</v>
      </c>
      <c r="M30" s="153">
        <f t="shared" si="1"/>
        <v>0</v>
      </c>
      <c r="N30" s="217"/>
      <c r="O30" s="76"/>
      <c r="P30" s="216">
        <f t="shared" si="2"/>
        <v>0</v>
      </c>
      <c r="Q30" s="38"/>
    </row>
    <row r="31" spans="1:20" x14ac:dyDescent="0.2">
      <c r="A31" s="1">
        <f t="shared" ca="1" si="0"/>
        <v>31</v>
      </c>
      <c r="B31" s="13"/>
      <c r="C31" s="20"/>
      <c r="D31" s="26" t="s">
        <v>15</v>
      </c>
      <c r="E31" s="22"/>
      <c r="F31" s="22"/>
      <c r="G31" s="22"/>
      <c r="H31" s="22"/>
      <c r="I31" s="74">
        <v>0</v>
      </c>
      <c r="J31" s="27" t="s">
        <v>15</v>
      </c>
      <c r="K31" s="154"/>
      <c r="L31" s="155">
        <v>0</v>
      </c>
      <c r="M31" s="153">
        <f t="shared" si="1"/>
        <v>0</v>
      </c>
      <c r="N31" s="217"/>
      <c r="O31" s="76"/>
      <c r="P31" s="216">
        <f t="shared" si="2"/>
        <v>0</v>
      </c>
    </row>
    <row r="32" spans="1:20" x14ac:dyDescent="0.2">
      <c r="A32" s="1">
        <f t="shared" ca="1" si="0"/>
        <v>32</v>
      </c>
      <c r="B32" s="13"/>
      <c r="C32" s="20"/>
      <c r="D32" s="26" t="s">
        <v>15</v>
      </c>
      <c r="E32" s="22"/>
      <c r="F32" s="22"/>
      <c r="G32" s="22"/>
      <c r="H32" s="22"/>
      <c r="I32" s="74">
        <v>0</v>
      </c>
      <c r="J32" s="27" t="s">
        <v>15</v>
      </c>
      <c r="K32" s="154"/>
      <c r="L32" s="155">
        <v>0</v>
      </c>
      <c r="M32" s="153">
        <f t="shared" si="1"/>
        <v>0</v>
      </c>
      <c r="N32" s="217"/>
      <c r="O32" s="76">
        <v>0</v>
      </c>
      <c r="P32" s="216">
        <f t="shared" si="2"/>
        <v>0</v>
      </c>
    </row>
    <row r="33" spans="1:20" x14ac:dyDescent="0.2">
      <c r="A33" s="1">
        <f t="shared" ca="1" si="0"/>
        <v>33</v>
      </c>
      <c r="B33" s="13"/>
      <c r="C33" s="77"/>
      <c r="D33" s="78" t="s">
        <v>49</v>
      </c>
      <c r="E33" s="79"/>
      <c r="F33" s="79"/>
      <c r="G33" s="79"/>
      <c r="H33" s="79"/>
      <c r="I33" s="79"/>
      <c r="J33" s="79"/>
      <c r="K33" s="156"/>
      <c r="L33" s="157"/>
      <c r="M33" s="158">
        <f>SUM(M25:M32)</f>
        <v>62.484999999999999</v>
      </c>
      <c r="N33" s="218"/>
      <c r="O33" s="79"/>
      <c r="P33" s="219">
        <f>SUM(P25:P32)</f>
        <v>90.25</v>
      </c>
    </row>
    <row r="34" spans="1:20" x14ac:dyDescent="0.2">
      <c r="A34" s="1">
        <f t="shared" ca="1" si="0"/>
        <v>34</v>
      </c>
      <c r="B34" s="13"/>
      <c r="C34" s="16" t="s">
        <v>50</v>
      </c>
      <c r="D34" s="17"/>
      <c r="E34" s="17"/>
      <c r="F34" s="17"/>
      <c r="G34" s="17"/>
      <c r="H34" s="17"/>
      <c r="I34" s="17"/>
      <c r="J34" s="18" t="s">
        <v>9</v>
      </c>
      <c r="K34" s="147" t="s">
        <v>40</v>
      </c>
      <c r="L34" s="148" t="str">
        <f>Curr&amp;"/од. вим."</f>
        <v>євро/од. вим.</v>
      </c>
      <c r="M34" s="122" t="str">
        <f>Curr</f>
        <v>євро</v>
      </c>
      <c r="N34" s="211" t="s">
        <v>40</v>
      </c>
      <c r="O34" s="61" t="str">
        <f>Curr&amp;"/од. вим."</f>
        <v>євро/од. вим.</v>
      </c>
      <c r="P34" s="201" t="str">
        <f>Curr</f>
        <v>євро</v>
      </c>
    </row>
    <row r="35" spans="1:20" x14ac:dyDescent="0.2">
      <c r="A35" s="1">
        <f t="shared" ca="1" si="0"/>
        <v>35</v>
      </c>
      <c r="B35" s="13"/>
      <c r="C35" s="20"/>
      <c r="D35" s="26" t="s">
        <v>51</v>
      </c>
      <c r="E35" s="22"/>
      <c r="F35" s="22"/>
      <c r="G35" s="22"/>
      <c r="H35" s="22"/>
      <c r="I35" s="22"/>
      <c r="J35" s="27" t="s">
        <v>3</v>
      </c>
      <c r="K35" s="159">
        <v>1</v>
      </c>
      <c r="L35" s="155">
        <v>112</v>
      </c>
      <c r="M35" s="153">
        <f>L35*K35</f>
        <v>112</v>
      </c>
      <c r="N35" s="220">
        <v>1</v>
      </c>
      <c r="O35" s="76">
        <v>112</v>
      </c>
      <c r="P35" s="216">
        <f>O35*N35</f>
        <v>112</v>
      </c>
    </row>
    <row r="36" spans="1:20" x14ac:dyDescent="0.2">
      <c r="A36" s="1">
        <f t="shared" ca="1" si="0"/>
        <v>36</v>
      </c>
      <c r="B36" s="13"/>
      <c r="C36" s="20"/>
      <c r="D36" s="26" t="s">
        <v>15</v>
      </c>
      <c r="E36" s="22"/>
      <c r="F36" s="22"/>
      <c r="G36" s="22"/>
      <c r="H36" s="22"/>
      <c r="I36" s="22"/>
      <c r="J36" s="27" t="s">
        <v>15</v>
      </c>
      <c r="K36" s="159"/>
      <c r="L36" s="155">
        <v>0</v>
      </c>
      <c r="M36" s="153">
        <f>L36*K36</f>
        <v>0</v>
      </c>
      <c r="N36" s="221"/>
      <c r="O36" s="76">
        <v>0</v>
      </c>
      <c r="P36" s="216">
        <f>O36*N36</f>
        <v>0</v>
      </c>
    </row>
    <row r="37" spans="1:20" x14ac:dyDescent="0.2">
      <c r="A37" s="1">
        <f t="shared" ca="1" si="0"/>
        <v>37</v>
      </c>
      <c r="B37" s="13"/>
      <c r="C37" s="20"/>
      <c r="D37" s="26" t="s">
        <v>15</v>
      </c>
      <c r="E37" s="22"/>
      <c r="F37" s="22"/>
      <c r="G37" s="22"/>
      <c r="H37" s="22"/>
      <c r="I37" s="22"/>
      <c r="J37" s="27" t="s">
        <v>15</v>
      </c>
      <c r="K37" s="159"/>
      <c r="L37" s="155">
        <v>0</v>
      </c>
      <c r="M37" s="153">
        <f>L37*K37</f>
        <v>0</v>
      </c>
      <c r="N37" s="221"/>
      <c r="O37" s="76">
        <v>0</v>
      </c>
      <c r="P37" s="216">
        <f>O37*N37</f>
        <v>0</v>
      </c>
    </row>
    <row r="38" spans="1:20" x14ac:dyDescent="0.2">
      <c r="A38" s="1">
        <f t="shared" ca="1" si="0"/>
        <v>38</v>
      </c>
      <c r="B38" s="13"/>
      <c r="C38" s="20"/>
      <c r="D38" s="26" t="s">
        <v>15</v>
      </c>
      <c r="E38" s="22"/>
      <c r="F38" s="22"/>
      <c r="G38" s="22"/>
      <c r="H38" s="22"/>
      <c r="I38" s="22"/>
      <c r="J38" s="27" t="s">
        <v>15</v>
      </c>
      <c r="K38" s="159"/>
      <c r="L38" s="155">
        <v>0</v>
      </c>
      <c r="M38" s="153">
        <f>L38*K38</f>
        <v>0</v>
      </c>
      <c r="N38" s="221"/>
      <c r="O38" s="76">
        <v>0</v>
      </c>
      <c r="P38" s="216">
        <f>O38*N38</f>
        <v>0</v>
      </c>
    </row>
    <row r="39" spans="1:20" x14ac:dyDescent="0.2">
      <c r="A39" s="1">
        <f t="shared" ca="1" si="0"/>
        <v>39</v>
      </c>
      <c r="B39" s="13"/>
      <c r="C39" s="77"/>
      <c r="D39" s="80" t="s">
        <v>52</v>
      </c>
      <c r="E39" s="79"/>
      <c r="F39" s="79"/>
      <c r="G39" s="79"/>
      <c r="H39" s="79"/>
      <c r="I39" s="79"/>
      <c r="J39" s="79"/>
      <c r="K39" s="156"/>
      <c r="L39" s="157"/>
      <c r="M39" s="158">
        <f>SUM(M35:M38)</f>
        <v>112</v>
      </c>
      <c r="N39" s="218"/>
      <c r="O39" s="79"/>
      <c r="P39" s="219">
        <f>SUM(P35:P38)</f>
        <v>112</v>
      </c>
    </row>
    <row r="40" spans="1:20" x14ac:dyDescent="0.2">
      <c r="A40" s="1">
        <f t="shared" ca="1" si="0"/>
        <v>40</v>
      </c>
      <c r="B40" s="13"/>
      <c r="C40" s="81" t="s">
        <v>53</v>
      </c>
      <c r="D40" s="79"/>
      <c r="E40" s="79"/>
      <c r="F40" s="79"/>
      <c r="G40" s="79"/>
      <c r="H40" s="79"/>
      <c r="I40" s="79"/>
      <c r="J40" s="79"/>
      <c r="K40" s="156"/>
      <c r="L40" s="157"/>
      <c r="M40" s="158">
        <f>M65</f>
        <v>89.449999999999989</v>
      </c>
      <c r="N40" s="218"/>
      <c r="O40" s="79"/>
      <c r="P40" s="219">
        <f>P65</f>
        <v>93.24</v>
      </c>
    </row>
    <row r="41" spans="1:20" x14ac:dyDescent="0.2">
      <c r="A41" s="1">
        <f t="shared" ca="1" si="0"/>
        <v>41</v>
      </c>
      <c r="B41" s="13"/>
      <c r="C41" s="16" t="s">
        <v>54</v>
      </c>
      <c r="D41" s="17"/>
      <c r="E41" s="17"/>
      <c r="F41" s="17"/>
      <c r="G41" s="17"/>
      <c r="H41" s="18" t="s">
        <v>55</v>
      </c>
      <c r="I41" s="79"/>
      <c r="J41" s="79"/>
      <c r="K41" s="147" t="s">
        <v>40</v>
      </c>
      <c r="L41" s="148" t="str">
        <f>Curr&amp;"/од. вим."</f>
        <v>євро/од. вим.</v>
      </c>
      <c r="M41" s="122" t="str">
        <f>Curr</f>
        <v>євро</v>
      </c>
      <c r="N41" s="211" t="s">
        <v>40</v>
      </c>
      <c r="O41" s="61" t="str">
        <f>Curr&amp;"/од. вим."</f>
        <v>євро/од. вим.</v>
      </c>
      <c r="P41" s="188" t="str">
        <f>Curr</f>
        <v>євро</v>
      </c>
    </row>
    <row r="42" spans="1:20" x14ac:dyDescent="0.2">
      <c r="A42" s="1">
        <f t="shared" ca="1" si="0"/>
        <v>42</v>
      </c>
      <c r="B42" s="13"/>
      <c r="C42" s="82"/>
      <c r="D42" s="21" t="s">
        <v>56</v>
      </c>
      <c r="E42" s="22"/>
      <c r="F42" s="22"/>
      <c r="G42" s="22"/>
      <c r="H42" s="83">
        <v>0.25</v>
      </c>
      <c r="I42" s="21" t="s">
        <v>57</v>
      </c>
      <c r="J42" s="21" t="str">
        <f ca="1">IF($A18=0,"","("&amp;J6&amp;")")</f>
        <v>(ц)</v>
      </c>
      <c r="K42" s="160">
        <f>$H42*K6</f>
        <v>15</v>
      </c>
      <c r="L42" s="161">
        <f>[1]Text!$N$242</f>
        <v>1.7</v>
      </c>
      <c r="M42" s="127">
        <f>L42*K42</f>
        <v>25.5</v>
      </c>
      <c r="N42" s="222">
        <f>$H42*N6</f>
        <v>17.5</v>
      </c>
      <c r="O42" s="84">
        <f>[1]Text!$N$242</f>
        <v>1.7</v>
      </c>
      <c r="P42" s="192">
        <f>O42*N42</f>
        <v>29.75</v>
      </c>
    </row>
    <row r="43" spans="1:20" x14ac:dyDescent="0.2">
      <c r="A43" s="1">
        <f t="shared" ca="1" si="0"/>
        <v>43</v>
      </c>
      <c r="B43" s="13"/>
      <c r="C43" s="82"/>
      <c r="D43" s="21" t="s">
        <v>58</v>
      </c>
      <c r="E43" s="22"/>
      <c r="F43" s="22"/>
      <c r="G43" s="85"/>
      <c r="H43" s="85" t="s">
        <v>59</v>
      </c>
      <c r="I43" s="22"/>
      <c r="J43" s="22"/>
      <c r="K43" s="162">
        <f>M11-M10</f>
        <v>685.09999999999991</v>
      </c>
      <c r="L43" s="163">
        <v>1.8800000000000001E-2</v>
      </c>
      <c r="M43" s="127">
        <f>L43*K43</f>
        <v>12.879879999999998</v>
      </c>
      <c r="N43" s="223">
        <f>P11-P10</f>
        <v>799.40000000000009</v>
      </c>
      <c r="O43" s="86">
        <v>1.8800000000000001E-2</v>
      </c>
      <c r="P43" s="192">
        <f>O43*N43</f>
        <v>15.028720000000002</v>
      </c>
      <c r="S43" s="17"/>
      <c r="T43" s="17"/>
    </row>
    <row r="44" spans="1:20" x14ac:dyDescent="0.2">
      <c r="A44" s="1">
        <f t="shared" ca="1" si="0"/>
        <v>44</v>
      </c>
      <c r="B44" s="13"/>
      <c r="C44" s="82"/>
      <c r="D44" s="87" t="s">
        <v>60</v>
      </c>
      <c r="E44" s="44"/>
      <c r="F44" s="44"/>
      <c r="G44" s="44"/>
      <c r="H44" s="88"/>
      <c r="I44" s="88"/>
      <c r="J44" s="88"/>
      <c r="K44" s="164">
        <f>K15/(K14+K15)</f>
        <v>0.66666666666666674</v>
      </c>
      <c r="L44" s="165">
        <v>5.05</v>
      </c>
      <c r="M44" s="127">
        <f>L44*K44</f>
        <v>3.3666666666666671</v>
      </c>
      <c r="N44" s="224">
        <v>1</v>
      </c>
      <c r="O44" s="89">
        <v>-0.92</v>
      </c>
      <c r="P44" s="192">
        <f>O44*N44</f>
        <v>-0.92</v>
      </c>
      <c r="Q44" s="17"/>
      <c r="R44" s="17"/>
      <c r="S44" s="17"/>
      <c r="T44" s="17"/>
    </row>
    <row r="45" spans="1:20" x14ac:dyDescent="0.2">
      <c r="A45" s="1">
        <f t="shared" ca="1" si="0"/>
        <v>45</v>
      </c>
      <c r="B45" s="13"/>
      <c r="C45" s="90"/>
      <c r="D45" s="91" t="s">
        <v>61</v>
      </c>
      <c r="E45" s="79"/>
      <c r="F45" s="79"/>
      <c r="G45" s="79"/>
      <c r="H45" s="91"/>
      <c r="I45" s="91"/>
      <c r="J45" s="91"/>
      <c r="K45" s="166"/>
      <c r="L45" s="167"/>
      <c r="M45" s="168">
        <f>L45*K45</f>
        <v>0</v>
      </c>
      <c r="N45" s="225"/>
      <c r="O45" s="92"/>
      <c r="P45" s="226">
        <f>O45*N45</f>
        <v>0</v>
      </c>
      <c r="Q45" s="17"/>
      <c r="R45" s="17"/>
      <c r="S45" s="17"/>
      <c r="T45" s="17"/>
    </row>
    <row r="46" spans="1:20" ht="13.5" thickBot="1" x14ac:dyDescent="0.25">
      <c r="A46" s="1">
        <f t="shared" ca="1" si="0"/>
        <v>46</v>
      </c>
      <c r="B46" s="13"/>
      <c r="C46" s="93" t="s">
        <v>62</v>
      </c>
      <c r="D46" s="41"/>
      <c r="E46" s="41"/>
      <c r="F46" s="41"/>
      <c r="G46" s="41"/>
      <c r="H46" s="41"/>
      <c r="I46" s="41"/>
      <c r="J46" s="41"/>
      <c r="K46" s="134"/>
      <c r="L46" s="135"/>
      <c r="M46" s="136">
        <f>SUM(M42:M45,M40,M39,M33,M23,M17)</f>
        <v>490.15994666666666</v>
      </c>
      <c r="N46" s="197"/>
      <c r="O46" s="41"/>
      <c r="P46" s="198">
        <f>SUM(P42:P45,P40,P39,P33,P23,P17)</f>
        <v>582.55351999999993</v>
      </c>
      <c r="S46" s="17"/>
      <c r="T46" s="17"/>
    </row>
    <row r="47" spans="1:20" ht="14.25" thickTop="1" thickBot="1" x14ac:dyDescent="0.25">
      <c r="A47" s="1">
        <f t="shared" ca="1" si="0"/>
        <v>47</v>
      </c>
      <c r="B47" s="13"/>
      <c r="C47" s="93" t="s">
        <v>63</v>
      </c>
      <c r="D47" s="41"/>
      <c r="E47" s="41"/>
      <c r="F47" s="41"/>
      <c r="G47" s="41"/>
      <c r="H47" s="41"/>
      <c r="I47" s="41"/>
      <c r="J47" s="41"/>
      <c r="K47" s="134"/>
      <c r="L47" s="135"/>
      <c r="M47" s="136">
        <f>M11-M46</f>
        <v>542.94005333333325</v>
      </c>
      <c r="N47" s="197"/>
      <c r="O47" s="41"/>
      <c r="P47" s="198">
        <f>P11-P46</f>
        <v>564.84648000000016</v>
      </c>
    </row>
    <row r="48" spans="1:20" ht="14.25" thickTop="1" thickBot="1" x14ac:dyDescent="0.25">
      <c r="A48" s="1">
        <f t="shared" ca="1" si="0"/>
        <v>48</v>
      </c>
      <c r="B48" s="13"/>
      <c r="C48" s="94" t="s">
        <v>64</v>
      </c>
      <c r="D48" s="95"/>
      <c r="E48" s="95"/>
      <c r="F48" s="95"/>
      <c r="G48" s="95"/>
      <c r="H48" s="95"/>
      <c r="I48" s="95"/>
      <c r="J48" s="95"/>
      <c r="K48" s="169">
        <v>0.6</v>
      </c>
      <c r="L48" s="170" t="s">
        <v>65</v>
      </c>
      <c r="M48" s="171">
        <f>M46*K48</f>
        <v>294.09596799999997</v>
      </c>
      <c r="N48" s="227">
        <v>0.6</v>
      </c>
      <c r="O48" s="96" t="s">
        <v>65</v>
      </c>
      <c r="P48" s="228">
        <f>P46*N48</f>
        <v>349.53211199999993</v>
      </c>
    </row>
    <row r="49" spans="1:18" x14ac:dyDescent="0.2">
      <c r="A49" s="1">
        <f t="shared" ca="1" si="0"/>
        <v>49</v>
      </c>
      <c r="B49" s="13"/>
      <c r="K49" s="172"/>
      <c r="L49" s="172"/>
      <c r="M49" s="172"/>
      <c r="N49" s="229"/>
      <c r="O49" s="17"/>
      <c r="P49" s="230"/>
    </row>
    <row r="50" spans="1:18" ht="13.5" thickBot="1" x14ac:dyDescent="0.25">
      <c r="A50" s="1">
        <f t="shared" ca="1" si="0"/>
        <v>50</v>
      </c>
      <c r="B50" s="13"/>
      <c r="C50" s="3" t="s">
        <v>66</v>
      </c>
      <c r="K50" s="172"/>
      <c r="L50" s="172"/>
      <c r="M50" s="172"/>
      <c r="N50" s="229"/>
      <c r="O50" s="17"/>
      <c r="P50" s="230"/>
    </row>
    <row r="51" spans="1:18" x14ac:dyDescent="0.2">
      <c r="A51" s="1">
        <f t="shared" ca="1" si="0"/>
        <v>51</v>
      </c>
      <c r="B51" s="13"/>
      <c r="C51" s="97" t="s">
        <v>9</v>
      </c>
      <c r="D51" s="98"/>
      <c r="E51" s="98"/>
      <c r="F51" s="99" t="s">
        <v>67</v>
      </c>
      <c r="G51" s="98"/>
      <c r="H51" s="98"/>
      <c r="I51" s="98"/>
      <c r="J51" s="100" t="s">
        <v>68</v>
      </c>
      <c r="K51" s="173" t="s">
        <v>40</v>
      </c>
      <c r="L51" s="174" t="s">
        <v>69</v>
      </c>
      <c r="M51" s="174" t="s">
        <v>70</v>
      </c>
      <c r="N51" s="231" t="s">
        <v>40</v>
      </c>
      <c r="O51" s="100" t="s">
        <v>69</v>
      </c>
      <c r="P51" s="232" t="s">
        <v>70</v>
      </c>
    </row>
    <row r="52" spans="1:18" x14ac:dyDescent="0.2">
      <c r="A52" s="1">
        <f t="shared" ca="1" si="0"/>
        <v>52</v>
      </c>
      <c r="B52" s="13"/>
      <c r="C52" s="101" t="s">
        <v>71</v>
      </c>
      <c r="D52" s="46"/>
      <c r="E52" s="46"/>
      <c r="F52" s="102" t="s">
        <v>72</v>
      </c>
      <c r="G52" s="22"/>
      <c r="H52" s="22"/>
      <c r="I52" s="22"/>
      <c r="J52" s="103" t="s">
        <v>73</v>
      </c>
      <c r="K52" s="159">
        <v>1</v>
      </c>
      <c r="L52" s="175">
        <v>0.3</v>
      </c>
      <c r="M52" s="155">
        <v>2.38</v>
      </c>
      <c r="N52" s="220">
        <v>1</v>
      </c>
      <c r="O52" s="104">
        <v>0.3</v>
      </c>
      <c r="P52" s="233">
        <v>2.38</v>
      </c>
    </row>
    <row r="53" spans="1:18" x14ac:dyDescent="0.2">
      <c r="A53" s="1">
        <f t="shared" ca="1" si="0"/>
        <v>53</v>
      </c>
      <c r="B53" s="13"/>
      <c r="C53" s="101" t="s">
        <v>71</v>
      </c>
      <c r="D53" s="46"/>
      <c r="E53" s="46"/>
      <c r="F53" s="105" t="s">
        <v>74</v>
      </c>
      <c r="G53" s="22"/>
      <c r="H53" s="22"/>
      <c r="I53" s="22"/>
      <c r="J53" s="103" t="str">
        <f>J52</f>
        <v>ЗПК</v>
      </c>
      <c r="K53" s="159">
        <v>1</v>
      </c>
      <c r="L53" s="175">
        <v>1.7</v>
      </c>
      <c r="M53" s="155">
        <v>25.96</v>
      </c>
      <c r="N53" s="220">
        <v>1</v>
      </c>
      <c r="O53" s="104">
        <v>1.7</v>
      </c>
      <c r="P53" s="233">
        <v>25.96</v>
      </c>
    </row>
    <row r="54" spans="1:18" ht="12.75" customHeight="1" x14ac:dyDescent="0.2">
      <c r="A54" s="1">
        <f t="shared" ca="1" si="0"/>
        <v>54</v>
      </c>
      <c r="B54" s="13"/>
      <c r="C54" s="101" t="s">
        <v>71</v>
      </c>
      <c r="D54" s="46"/>
      <c r="E54" s="46"/>
      <c r="F54" s="105" t="s">
        <v>75</v>
      </c>
      <c r="G54" s="22"/>
      <c r="H54" s="22"/>
      <c r="I54" s="22"/>
      <c r="J54" s="103" t="str">
        <f>J53</f>
        <v>ЗПК</v>
      </c>
      <c r="K54" s="159">
        <v>2</v>
      </c>
      <c r="L54" s="175">
        <v>2</v>
      </c>
      <c r="M54" s="155">
        <v>21.48</v>
      </c>
      <c r="N54" s="220">
        <v>1</v>
      </c>
      <c r="O54" s="104">
        <v>2</v>
      </c>
      <c r="P54" s="233">
        <v>21.48</v>
      </c>
    </row>
    <row r="55" spans="1:18" x14ac:dyDescent="0.2">
      <c r="A55" s="1">
        <f t="shared" ca="1" si="0"/>
        <v>55</v>
      </c>
      <c r="B55" s="13"/>
      <c r="C55" s="101" t="s">
        <v>71</v>
      </c>
      <c r="D55" s="46"/>
      <c r="E55" s="46"/>
      <c r="F55" s="105" t="s">
        <v>76</v>
      </c>
      <c r="G55" s="22"/>
      <c r="H55" s="22"/>
      <c r="I55" s="22"/>
      <c r="J55" s="103" t="str">
        <f>J54</f>
        <v>ЗПК</v>
      </c>
      <c r="K55" s="159">
        <v>1</v>
      </c>
      <c r="L55" s="175">
        <v>0.9</v>
      </c>
      <c r="M55" s="155">
        <v>7.78</v>
      </c>
      <c r="N55" s="220">
        <v>1</v>
      </c>
      <c r="O55" s="104">
        <v>0.9</v>
      </c>
      <c r="P55" s="233">
        <v>7.78</v>
      </c>
    </row>
    <row r="56" spans="1:18" x14ac:dyDescent="0.2">
      <c r="A56" s="1">
        <f t="shared" ca="1" si="0"/>
        <v>56</v>
      </c>
      <c r="B56" s="13"/>
      <c r="C56" s="101" t="s">
        <v>71</v>
      </c>
      <c r="D56" s="46"/>
      <c r="E56" s="46"/>
      <c r="F56" s="105" t="s">
        <v>77</v>
      </c>
      <c r="G56" s="22"/>
      <c r="H56" s="22"/>
      <c r="I56" s="22"/>
      <c r="J56" s="103" t="s">
        <v>78</v>
      </c>
      <c r="K56" s="159">
        <v>2</v>
      </c>
      <c r="L56" s="175">
        <v>0.65</v>
      </c>
      <c r="M56" s="155">
        <v>4.84</v>
      </c>
      <c r="N56" s="220">
        <v>2</v>
      </c>
      <c r="O56" s="104">
        <v>0.65</v>
      </c>
      <c r="P56" s="233">
        <v>4.84</v>
      </c>
      <c r="R56" s="4" t="s">
        <v>79</v>
      </c>
    </row>
    <row r="57" spans="1:18" x14ac:dyDescent="0.2">
      <c r="A57" s="1">
        <f t="shared" ca="1" si="0"/>
        <v>57</v>
      </c>
      <c r="B57" s="13"/>
      <c r="C57" s="101" t="s">
        <v>71</v>
      </c>
      <c r="D57" s="46"/>
      <c r="E57" s="46"/>
      <c r="F57" s="105" t="s">
        <v>80</v>
      </c>
      <c r="G57" s="22"/>
      <c r="H57" s="22"/>
      <c r="I57" s="22"/>
      <c r="J57" s="103" t="s">
        <v>78</v>
      </c>
      <c r="K57" s="159">
        <v>2</v>
      </c>
      <c r="L57" s="175">
        <v>0.8</v>
      </c>
      <c r="M57" s="155">
        <v>6.49</v>
      </c>
      <c r="N57" s="220">
        <v>2</v>
      </c>
      <c r="O57" s="104">
        <v>0.8</v>
      </c>
      <c r="P57" s="233">
        <v>6.49</v>
      </c>
    </row>
    <row r="58" spans="1:18" x14ac:dyDescent="0.2">
      <c r="A58" s="1">
        <f t="shared" ca="1" si="0"/>
        <v>58</v>
      </c>
      <c r="B58" s="13"/>
      <c r="C58" s="101" t="s">
        <v>71</v>
      </c>
      <c r="D58" s="46"/>
      <c r="E58" s="46"/>
      <c r="F58" s="105" t="s">
        <v>81</v>
      </c>
      <c r="G58" s="22"/>
      <c r="H58" s="22"/>
      <c r="I58" s="22"/>
      <c r="J58" s="103" t="s">
        <v>82</v>
      </c>
      <c r="K58" s="159">
        <v>1</v>
      </c>
      <c r="L58" s="175">
        <v>0.25</v>
      </c>
      <c r="M58" s="155">
        <v>1.82</v>
      </c>
      <c r="N58" s="220">
        <v>1.3</v>
      </c>
      <c r="O58" s="104">
        <v>0.33</v>
      </c>
      <c r="P58" s="233">
        <v>2.36</v>
      </c>
    </row>
    <row r="59" spans="1:18" x14ac:dyDescent="0.2">
      <c r="A59" s="1">
        <f t="shared" ca="1" si="0"/>
        <v>59</v>
      </c>
      <c r="B59" s="13"/>
      <c r="C59" s="101" t="s">
        <v>71</v>
      </c>
      <c r="D59" s="46"/>
      <c r="E59" s="46"/>
      <c r="F59" s="105" t="s">
        <v>80</v>
      </c>
      <c r="G59" s="22"/>
      <c r="H59" s="22"/>
      <c r="I59" s="22"/>
      <c r="J59" s="103" t="str">
        <f>J58</f>
        <v>ДС</v>
      </c>
      <c r="K59" s="159">
        <v>1</v>
      </c>
      <c r="L59" s="175">
        <v>0.4</v>
      </c>
      <c r="M59" s="155">
        <v>3.25</v>
      </c>
      <c r="N59" s="220">
        <v>2</v>
      </c>
      <c r="O59" s="104">
        <v>0.8</v>
      </c>
      <c r="P59" s="233">
        <v>6.5</v>
      </c>
    </row>
    <row r="60" spans="1:18" x14ac:dyDescent="0.2">
      <c r="A60" s="1">
        <f t="shared" ca="1" si="0"/>
        <v>60</v>
      </c>
      <c r="B60" s="13"/>
      <c r="C60" s="101" t="s">
        <v>71</v>
      </c>
      <c r="D60" s="46"/>
      <c r="E60" s="46"/>
      <c r="F60" s="105" t="s">
        <v>83</v>
      </c>
      <c r="G60" s="22"/>
      <c r="H60" s="22"/>
      <c r="I60" s="22"/>
      <c r="J60" s="103" t="s">
        <v>84</v>
      </c>
      <c r="K60" s="159">
        <v>1</v>
      </c>
      <c r="L60" s="175">
        <v>0.6</v>
      </c>
      <c r="M60" s="155">
        <v>2.2200000000000002</v>
      </c>
      <c r="N60" s="220">
        <v>1</v>
      </c>
      <c r="O60" s="104">
        <v>0.6</v>
      </c>
      <c r="P60" s="233">
        <v>2.2200000000000002</v>
      </c>
    </row>
    <row r="61" spans="1:18" ht="12.75" customHeight="1" x14ac:dyDescent="0.2">
      <c r="A61" s="1">
        <f t="shared" ca="1" si="0"/>
        <v>61</v>
      </c>
      <c r="B61" s="13"/>
      <c r="C61" s="101" t="s">
        <v>71</v>
      </c>
      <c r="D61" s="46"/>
      <c r="E61" s="46"/>
      <c r="F61" s="105" t="s">
        <v>85</v>
      </c>
      <c r="G61" s="46"/>
      <c r="H61" s="46"/>
      <c r="I61" s="46"/>
      <c r="J61" s="103" t="str">
        <f>J60</f>
        <v>ЗЗ</v>
      </c>
      <c r="K61" s="159">
        <v>1</v>
      </c>
      <c r="L61" s="175">
        <v>0.3</v>
      </c>
      <c r="M61" s="155">
        <v>0.54</v>
      </c>
      <c r="N61" s="220">
        <v>1</v>
      </c>
      <c r="O61" s="104">
        <v>0.3</v>
      </c>
      <c r="P61" s="233">
        <v>0.54</v>
      </c>
    </row>
    <row r="62" spans="1:18" x14ac:dyDescent="0.2">
      <c r="A62" s="1">
        <f t="shared" ca="1" si="0"/>
        <v>62</v>
      </c>
      <c r="B62" s="13"/>
      <c r="C62" s="101" t="s">
        <v>71</v>
      </c>
      <c r="D62" s="46"/>
      <c r="E62" s="46"/>
      <c r="F62" s="105" t="s">
        <v>77</v>
      </c>
      <c r="G62" s="22"/>
      <c r="H62" s="22"/>
      <c r="I62" s="22"/>
      <c r="J62" s="103" t="str">
        <f>J61</f>
        <v>ЗЗ</v>
      </c>
      <c r="K62" s="159">
        <v>1</v>
      </c>
      <c r="L62" s="175">
        <v>0.3</v>
      </c>
      <c r="M62" s="155">
        <v>2.09</v>
      </c>
      <c r="N62" s="220">
        <v>1</v>
      </c>
      <c r="O62" s="104">
        <v>0.3</v>
      </c>
      <c r="P62" s="233">
        <v>2.09</v>
      </c>
    </row>
    <row r="63" spans="1:18" x14ac:dyDescent="0.2">
      <c r="A63" s="1">
        <f t="shared" ca="1" si="0"/>
        <v>63</v>
      </c>
      <c r="B63" s="13"/>
      <c r="C63" s="101" t="s">
        <v>71</v>
      </c>
      <c r="D63" s="46"/>
      <c r="E63" s="46"/>
      <c r="F63" s="105" t="s">
        <v>86</v>
      </c>
      <c r="G63" s="22"/>
      <c r="H63" s="22"/>
      <c r="I63" s="22"/>
      <c r="J63" s="103" t="str">
        <f>J62</f>
        <v>ЗЗ</v>
      </c>
      <c r="K63" s="159">
        <v>1</v>
      </c>
      <c r="L63" s="176">
        <v>0.8</v>
      </c>
      <c r="M63" s="177">
        <v>10.6</v>
      </c>
      <c r="N63" s="234">
        <v>1</v>
      </c>
      <c r="O63" s="106">
        <v>0.8</v>
      </c>
      <c r="P63" s="235">
        <v>10.6</v>
      </c>
    </row>
    <row r="64" spans="1:18" x14ac:dyDescent="0.2">
      <c r="A64" s="1">
        <f t="shared" ca="1" si="0"/>
        <v>64</v>
      </c>
      <c r="B64" s="13"/>
      <c r="C64" s="107"/>
      <c r="D64" s="34"/>
      <c r="E64" s="34"/>
      <c r="F64" s="108"/>
      <c r="G64" s="79"/>
      <c r="H64" s="79"/>
      <c r="I64" s="79"/>
      <c r="J64" s="109"/>
      <c r="K64" s="178"/>
      <c r="L64" s="179"/>
      <c r="M64" s="180"/>
      <c r="N64" s="236"/>
      <c r="O64" s="110"/>
      <c r="P64" s="237"/>
    </row>
    <row r="65" spans="1:16" ht="13.5" thickBot="1" x14ac:dyDescent="0.25">
      <c r="A65" s="1">
        <f t="shared" ca="1" si="0"/>
        <v>65</v>
      </c>
      <c r="B65" s="13"/>
      <c r="C65" s="111"/>
      <c r="D65" s="112" t="s">
        <v>87</v>
      </c>
      <c r="E65" s="95"/>
      <c r="F65" s="95"/>
      <c r="G65" s="95"/>
      <c r="H65" s="95"/>
      <c r="I65" s="95"/>
      <c r="J65" s="95"/>
      <c r="K65" s="181" t="s">
        <v>88</v>
      </c>
      <c r="L65" s="182">
        <f>SUM(L52:L63)</f>
        <v>9.0000000000000018</v>
      </c>
      <c r="M65" s="183">
        <f>SUM(M52:M64)</f>
        <v>89.449999999999989</v>
      </c>
      <c r="N65" s="238" t="s">
        <v>88</v>
      </c>
      <c r="O65" s="239">
        <f>SUM(O52:O64)</f>
        <v>9.4800000000000022</v>
      </c>
      <c r="P65" s="240">
        <f>SUM(P52:P64)</f>
        <v>93.24</v>
      </c>
    </row>
    <row r="66" spans="1:16" x14ac:dyDescent="0.2">
      <c r="C66" s="4" t="s">
        <v>89</v>
      </c>
    </row>
  </sheetData>
  <mergeCells count="3">
    <mergeCell ref="D2:K2"/>
    <mergeCell ref="K4:M4"/>
    <mergeCell ref="N4:P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Curr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2020-04-02T11:07:13Z</dcterms:created>
  <dcterms:modified xsi:type="dcterms:W3CDTF">2020-04-02T11:11:31Z</dcterms:modified>
</cp:coreProperties>
</file>